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2"/>
  </bookViews>
  <sheets>
    <sheet name="P&amp;L" sheetId="1" r:id="rId1"/>
    <sheet name="BS" sheetId="2" r:id="rId2"/>
    <sheet name="NOTES" sheetId="3" r:id="rId3"/>
    <sheet name="sheet 2" sheetId="4" r:id="rId4"/>
    <sheet name="sheet 3" sheetId="5" r:id="rId5"/>
    <sheet name="sheet 4" sheetId="6" r:id="rId6"/>
    <sheet name="sheet 5" sheetId="7" r:id="rId7"/>
    <sheet name="Sheet6" sheetId="8" r:id="rId8"/>
    <sheet name="Sheet7" sheetId="9" r:id="rId9"/>
    <sheet name="Sheet8" sheetId="10" r:id="rId10"/>
    <sheet name="Sheet9" sheetId="11" r:id="rId11"/>
    <sheet name="Sheet10" sheetId="12" r:id="rId12"/>
  </sheets>
  <definedNames>
    <definedName name="_xlnm.Print_Area" localSheetId="1">'BS'!$A$1:$I$50</definedName>
    <definedName name="_xlnm.Print_Area" localSheetId="2">'NOTES'!$A$1:$K$239</definedName>
    <definedName name="_xlnm.Print_Area" localSheetId="0">'P&amp;L'!$A$1:$K$56</definedName>
    <definedName name="_xlnm.Print_Area" localSheetId="3">'sheet 2'!$A$1:$G$25</definedName>
    <definedName name="_xlnm.Print_Area" localSheetId="4">'sheet 3'!$A$1:$H$61</definedName>
    <definedName name="_xlnm.Print_Area" localSheetId="5">'sheet 4'!$A$1:$E$41</definedName>
    <definedName name="_xlnm.Print_Area" localSheetId="6">'sheet 5'!$A$1:$D$27</definedName>
  </definedNames>
  <calcPr fullCalcOnLoad="1"/>
</workbook>
</file>

<file path=xl/sharedStrings.xml><?xml version="1.0" encoding="utf-8"?>
<sst xmlns="http://schemas.openxmlformats.org/spreadsheetml/2006/main" count="278" uniqueCount="207">
  <si>
    <t>(Incorporated in Malaysia)</t>
  </si>
  <si>
    <t>Turnover</t>
  </si>
  <si>
    <t>Share in results of associated</t>
  </si>
  <si>
    <t>N/A</t>
  </si>
  <si>
    <t>companies</t>
  </si>
  <si>
    <t>Klang</t>
  </si>
  <si>
    <t>BY ORDER OF THE BOARD</t>
  </si>
  <si>
    <t>MUHIBBAH ENGINEERING (M) BHD</t>
  </si>
  <si>
    <t>Others</t>
  </si>
  <si>
    <t>RM'000</t>
  </si>
  <si>
    <t>Other income including interest income</t>
  </si>
  <si>
    <t>Operating profit/(loss) before interest</t>
  </si>
  <si>
    <t>on borrowings, depreciation and</t>
  </si>
  <si>
    <t>amortisation, exceptional items, income</t>
  </si>
  <si>
    <t>b)</t>
  </si>
  <si>
    <t>Interest on borrowings</t>
  </si>
  <si>
    <t>c)</t>
  </si>
  <si>
    <t>Depreciation and amortisation</t>
  </si>
  <si>
    <t>d)</t>
  </si>
  <si>
    <t>Exceptional items</t>
  </si>
  <si>
    <t>e)</t>
  </si>
  <si>
    <t>Operating profit/(loss) after interest on</t>
  </si>
  <si>
    <t>borrowings, depreciation and amortisation</t>
  </si>
  <si>
    <t>and exceptional items but before income</t>
  </si>
  <si>
    <t>Profit/(loss) before taxation, minority</t>
  </si>
  <si>
    <t>interests and extraordinary items</t>
  </si>
  <si>
    <t xml:space="preserve">Taxation </t>
  </si>
  <si>
    <t>(i)</t>
  </si>
  <si>
    <t>Fixed Assets</t>
  </si>
  <si>
    <t>Investment in Associated Companies</t>
  </si>
  <si>
    <t>Long Term Investments</t>
  </si>
  <si>
    <t>Intangible Assets</t>
  </si>
  <si>
    <t>AS AT</t>
  </si>
  <si>
    <t>Current Assets</t>
  </si>
  <si>
    <t>Stocks</t>
  </si>
  <si>
    <t>Trade Debtors</t>
  </si>
  <si>
    <t>Cash</t>
  </si>
  <si>
    <t>Work-in-progress</t>
  </si>
  <si>
    <t>Current Liabilities</t>
  </si>
  <si>
    <t>Short Term Borrowings</t>
  </si>
  <si>
    <t>Other Creditors</t>
  </si>
  <si>
    <t>Provision for Taxation</t>
  </si>
  <si>
    <t>Net Current Assets/(Liabilities)</t>
  </si>
  <si>
    <t>Shareholders' Funds</t>
  </si>
  <si>
    <t>Share Capital</t>
  </si>
  <si>
    <t>Reserves</t>
  </si>
  <si>
    <t>Share Premium</t>
  </si>
  <si>
    <t>Capital Reserves</t>
  </si>
  <si>
    <t>Retained Profit</t>
  </si>
  <si>
    <t>Minority Interests</t>
  </si>
  <si>
    <t>Long Term Borrowings</t>
  </si>
  <si>
    <t>Other Long Term Liabilities</t>
  </si>
  <si>
    <t>Net Tangible Assets Per Share (sen)</t>
  </si>
  <si>
    <t>Current year's taxation charge</t>
  </si>
  <si>
    <t>(Over)/under provision in prior year</t>
  </si>
  <si>
    <t>Included in the taxation are:</t>
  </si>
  <si>
    <t>Long term borrowings</t>
  </si>
  <si>
    <t>Short term borrowings</t>
  </si>
  <si>
    <t>Currency</t>
  </si>
  <si>
    <t>Foreign currency</t>
  </si>
  <si>
    <t>Amount</t>
  </si>
  <si>
    <t>a)</t>
  </si>
  <si>
    <t>By industry</t>
  </si>
  <si>
    <t xml:space="preserve">Total </t>
  </si>
  <si>
    <t>Construction</t>
  </si>
  <si>
    <t>Cranes</t>
  </si>
  <si>
    <t>Manufacturing and trading</t>
  </si>
  <si>
    <t>Intra-group</t>
  </si>
  <si>
    <t>Total</t>
  </si>
  <si>
    <t>By Geographical location</t>
  </si>
  <si>
    <t>Malaysia</t>
  </si>
  <si>
    <t>Outside Malaysia</t>
  </si>
  <si>
    <t>Intra group</t>
  </si>
  <si>
    <t>Associated companies</t>
  </si>
  <si>
    <t>CURRENT YEAR PROSPECT</t>
  </si>
  <si>
    <t>REVIEW OF THE GROUP PERFORMANCE</t>
  </si>
  <si>
    <t>SEGMENTAL INFORMATION</t>
  </si>
  <si>
    <t>MATERIAL PENDING LITIGATION</t>
  </si>
  <si>
    <t>COMMENT ON SEASONALITY OPERATIONS</t>
  </si>
  <si>
    <t>TAXATION</t>
  </si>
  <si>
    <t>PROFIT ON SALES OF INVESTMENT/PROPERTIES</t>
  </si>
  <si>
    <t>INVESTMENT IN QUOTED SHARES</t>
  </si>
  <si>
    <t>Investment income</t>
  </si>
  <si>
    <t>AUDITED</t>
  </si>
  <si>
    <t>UNAUDITED</t>
  </si>
  <si>
    <t>ACCOUNTING POLICIES</t>
  </si>
  <si>
    <t>CHANGES IN THE GROUP COMPOSITION</t>
  </si>
  <si>
    <t>CORPORATE PROPOSAL</t>
  </si>
  <si>
    <t>DEBT AND EQUITY SECURITIES</t>
  </si>
  <si>
    <t>SGD</t>
  </si>
  <si>
    <t>AUD</t>
  </si>
  <si>
    <t>DKK</t>
  </si>
  <si>
    <t>RM</t>
  </si>
  <si>
    <t>Sub-total</t>
  </si>
  <si>
    <t>Total short-term borrowings</t>
  </si>
  <si>
    <t>Total long term borrowings</t>
  </si>
  <si>
    <t>Total borrowings</t>
  </si>
  <si>
    <t>………………………………</t>
  </si>
  <si>
    <t>Incl. FFC USA R&amp;D of USD5million</t>
  </si>
  <si>
    <t>RM12million is disposal of fixed assets to sun vibrant</t>
  </si>
  <si>
    <t>EXCEPTIONAL ITEM</t>
  </si>
  <si>
    <t>PRE-ACQUISITION PROFIT FOR THE QUARTER</t>
  </si>
  <si>
    <t>EXTRAORDINARY ITEM</t>
  </si>
  <si>
    <t>(Company No : 12737-K)</t>
  </si>
  <si>
    <t>NOTES TO THE ACCOUNTS</t>
  </si>
  <si>
    <t xml:space="preserve">ANNOUNCEMENT OF THE UNAUDITED RESULT OF THE GROUP </t>
  </si>
  <si>
    <t>(ii)</t>
  </si>
  <si>
    <t>(iii)</t>
  </si>
  <si>
    <t>1.</t>
  </si>
  <si>
    <t>2.</t>
  </si>
  <si>
    <t>3.</t>
  </si>
  <si>
    <t>4.</t>
  </si>
  <si>
    <t>5.</t>
  </si>
  <si>
    <t>6.</t>
  </si>
  <si>
    <t>7.</t>
  </si>
  <si>
    <t>8.</t>
  </si>
  <si>
    <t>9.</t>
  </si>
  <si>
    <t>10.</t>
  </si>
  <si>
    <t>11.</t>
  </si>
  <si>
    <t>12.</t>
  </si>
  <si>
    <t>-</t>
  </si>
  <si>
    <t>Secured</t>
  </si>
  <si>
    <t>Unsecured</t>
  </si>
  <si>
    <t>13.</t>
  </si>
  <si>
    <t>14.</t>
  </si>
  <si>
    <t>15.</t>
  </si>
  <si>
    <t>Corporate guarantees for credit facilities granted to subsidiary companies</t>
  </si>
  <si>
    <t>16.</t>
  </si>
  <si>
    <t>Assets</t>
  </si>
  <si>
    <t>Employed</t>
  </si>
  <si>
    <t>17.</t>
  </si>
  <si>
    <t>18.</t>
  </si>
  <si>
    <t>The Directors do not recommend any interim dividend.</t>
  </si>
  <si>
    <t>20.</t>
  </si>
  <si>
    <t>21.</t>
  </si>
  <si>
    <t>FINANCIAL INSTRUMENT WITH OFF BALANCE SHEET RISK</t>
  </si>
  <si>
    <t>CONSOLIDATED BALANCE SHEET</t>
  </si>
  <si>
    <t>Due to increase in bill payables</t>
  </si>
  <si>
    <t>CONSOLIDATED INCOME STATEMENT</t>
  </si>
  <si>
    <t>f)</t>
  </si>
  <si>
    <t>g)</t>
  </si>
  <si>
    <t>h)</t>
  </si>
  <si>
    <t>i)</t>
  </si>
  <si>
    <t>Profit /(loss) after taxation before</t>
  </si>
  <si>
    <t>deducting minority interests</t>
  </si>
  <si>
    <t>Less: minority interests</t>
  </si>
  <si>
    <t>j)</t>
  </si>
  <si>
    <t>tax, minority interests and extraordinary items</t>
  </si>
  <si>
    <t>Earnings/(loss) per share based on 2 (j) above *</t>
  </si>
  <si>
    <t>*</t>
  </si>
  <si>
    <t>Calculated based on weighted average of shares</t>
  </si>
  <si>
    <t>Profit</t>
  </si>
  <si>
    <t>Before</t>
  </si>
  <si>
    <t>Tax</t>
  </si>
  <si>
    <t>Profit/(loss) after taxation attributable to</t>
  </si>
  <si>
    <t>members of the company</t>
  </si>
  <si>
    <t>k)</t>
  </si>
  <si>
    <t>Extraordinary items</t>
  </si>
  <si>
    <t xml:space="preserve">Extraordinary items attributable to </t>
  </si>
  <si>
    <t>members of the Company</t>
  </si>
  <si>
    <t>l)</t>
  </si>
  <si>
    <t>Profit/(loss) after taxation and extraordinary</t>
  </si>
  <si>
    <t>after deducting any provision for preference dividends,</t>
  </si>
  <si>
    <t>if any:-</t>
  </si>
  <si>
    <t>DIVIDEND</t>
  </si>
  <si>
    <t>PROFIT FORECASTAND PROFIT GUARANTEE</t>
  </si>
  <si>
    <t>items attributable to members of the Company</t>
  </si>
  <si>
    <t>Trade Creditors &amp; Bills Payable</t>
  </si>
  <si>
    <t>Shares quoted in Overseas</t>
  </si>
  <si>
    <t>Shares quoted in Malaysia</t>
  </si>
  <si>
    <t>Provision for diminution in value</t>
  </si>
  <si>
    <t>of quoted investment in overseas</t>
  </si>
  <si>
    <t>Shares unquoted in Malaysia</t>
  </si>
  <si>
    <t>in Overseas</t>
  </si>
  <si>
    <t>in Malaysia</t>
  </si>
  <si>
    <t>SHIRLEEN LEE POH KWEE</t>
  </si>
  <si>
    <t>Company Secretary</t>
  </si>
  <si>
    <t xml:space="preserve"> Full diluted (based on            ordinary shares)-sen</t>
  </si>
  <si>
    <t>FOR THE THREE MONTHS ENDED 31 MARCH 2000 (1ST QUARTER)</t>
  </si>
  <si>
    <t>31-3-2000</t>
  </si>
  <si>
    <t>31-12-1999</t>
  </si>
  <si>
    <t>FOR THE THREE MONTHS ENDED 31 MARCH 2000(1ST QUARTER)</t>
  </si>
  <si>
    <t>31-3-00</t>
  </si>
  <si>
    <t>Investment detail as at 31 March 2000:</t>
  </si>
  <si>
    <t>BANK BORROWINGS AS AT 31 MARCH 2000</t>
  </si>
  <si>
    <t>CONTINGENT LIABILITIES AS AT 31 MARCH 2000</t>
  </si>
  <si>
    <t>&lt;------------YTD 31 March 2000--------------&gt;</t>
  </si>
  <si>
    <t>Quarter</t>
  </si>
  <si>
    <t>USD</t>
  </si>
  <si>
    <t>DM</t>
  </si>
  <si>
    <t>Current</t>
  </si>
  <si>
    <t>Year</t>
  </si>
  <si>
    <t>Preceding year</t>
  </si>
  <si>
    <t>Corresponding</t>
  </si>
  <si>
    <t>31-3-1999</t>
  </si>
  <si>
    <t>&lt;--INDIVIDUAL QUARTER-&gt;</t>
  </si>
  <si>
    <t xml:space="preserve">Current </t>
  </si>
  <si>
    <t>Todate</t>
  </si>
  <si>
    <t>Period</t>
  </si>
  <si>
    <t>&lt;-CUMULATIVE QUARTER-&gt;</t>
  </si>
  <si>
    <t xml:space="preserve">Individual </t>
  </si>
  <si>
    <t>Cumulative</t>
  </si>
  <si>
    <t>30th May 2000</t>
  </si>
  <si>
    <t>22</t>
  </si>
  <si>
    <t>E-COMMERCE ACTIVITIES</t>
  </si>
  <si>
    <t xml:space="preserve"> Basic (based on 141,569,789 ordinary shares)-sen</t>
  </si>
  <si>
    <t>COMPARISON WITH PRECEDING YEAR QUARTER RESULT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</si>
</sst>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s>
  <fonts count="12">
    <font>
      <sz val="10"/>
      <name val="Arial"/>
      <family val="0"/>
    </font>
    <font>
      <sz val="10"/>
      <name val="Times New Roman"/>
      <family val="1"/>
    </font>
    <font>
      <b/>
      <sz val="12"/>
      <name val="Times New Roman"/>
      <family val="1"/>
    </font>
    <font>
      <sz val="11"/>
      <name val="tms rmn"/>
      <family val="0"/>
    </font>
    <font>
      <b/>
      <sz val="11"/>
      <name val="tms rmn"/>
      <family val="0"/>
    </font>
    <font>
      <sz val="12"/>
      <name val="Times New Roman"/>
      <family val="1"/>
    </font>
    <font>
      <u val="single"/>
      <sz val="11"/>
      <name val="tms rmn"/>
      <family val="0"/>
    </font>
    <font>
      <b/>
      <sz val="10"/>
      <name val="Arial"/>
      <family val="2"/>
    </font>
    <font>
      <u val="singleAccounting"/>
      <sz val="12"/>
      <name val="Times New Roman"/>
      <family val="1"/>
    </font>
    <font>
      <b/>
      <u val="singleAccounting"/>
      <sz val="12"/>
      <name val="Times New Roman"/>
      <family val="1"/>
    </font>
    <font>
      <u val="single"/>
      <sz val="12"/>
      <name val="Times New Roman"/>
      <family val="1"/>
    </font>
    <font>
      <sz val="11"/>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thin"/>
    </border>
    <border>
      <left style="thin"/>
      <right style="thin"/>
      <top>
        <color indexed="63"/>
      </top>
      <bottom style="double"/>
    </border>
    <border>
      <left style="thin"/>
      <right style="thin"/>
      <top style="thin"/>
      <bottom style="double"/>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4">
    <xf numFmtId="41" fontId="0" fillId="0" borderId="0" xfId="0" applyAlignment="1">
      <alignment/>
    </xf>
    <xf numFmtId="41" fontId="4" fillId="0" borderId="0" xfId="0" applyFont="1" applyBorder="1" applyAlignment="1">
      <alignment/>
    </xf>
    <xf numFmtId="41" fontId="4" fillId="0" borderId="0" xfId="0" applyFont="1" applyBorder="1" applyAlignment="1">
      <alignment horizontal="right"/>
    </xf>
    <xf numFmtId="41" fontId="3" fillId="0" borderId="0" xfId="0" applyFont="1" applyBorder="1" applyAlignment="1">
      <alignment/>
    </xf>
    <xf numFmtId="172" fontId="3" fillId="0" borderId="0" xfId="0" applyNumberFormat="1" applyFont="1" applyBorder="1" applyAlignment="1">
      <alignment/>
    </xf>
    <xf numFmtId="173" fontId="3" fillId="0" borderId="0" xfId="0" applyNumberFormat="1" applyFont="1" applyBorder="1" applyAlignment="1">
      <alignment horizontal="right"/>
    </xf>
    <xf numFmtId="173" fontId="3" fillId="0" borderId="0" xfId="0" applyNumberFormat="1" applyFont="1" applyBorder="1" applyAlignment="1">
      <alignment horizontal="right" vertical="center"/>
    </xf>
    <xf numFmtId="9" fontId="3" fillId="0" borderId="0" xfId="0" applyNumberFormat="1" applyFont="1" applyBorder="1" applyAlignment="1">
      <alignment horizontal="right" vertical="center"/>
    </xf>
    <xf numFmtId="41" fontId="0" fillId="0" borderId="0" xfId="0" applyFont="1" applyFill="1" applyAlignment="1">
      <alignment/>
    </xf>
    <xf numFmtId="172" fontId="0" fillId="0" borderId="0" xfId="0" applyNumberFormat="1" applyFont="1" applyFill="1" applyAlignment="1">
      <alignment horizontal="right"/>
    </xf>
    <xf numFmtId="172" fontId="0" fillId="0" borderId="0" xfId="15" applyNumberFormat="1" applyFont="1" applyFill="1" applyAlignment="1">
      <alignment horizontal="right"/>
    </xf>
    <xf numFmtId="41" fontId="0" fillId="0" borderId="0" xfId="0" applyFont="1" applyFill="1" applyAlignment="1">
      <alignment horizontal="right"/>
    </xf>
    <xf numFmtId="41" fontId="4" fillId="0" borderId="0" xfId="0" applyFont="1" applyBorder="1" applyAlignment="1">
      <alignment horizontal="center"/>
    </xf>
    <xf numFmtId="9" fontId="4" fillId="0" borderId="0" xfId="19" applyFont="1" applyBorder="1" applyAlignment="1">
      <alignment horizontal="center"/>
    </xf>
    <xf numFmtId="172" fontId="3" fillId="0" borderId="0" xfId="0" applyNumberFormat="1" applyFont="1" applyBorder="1" applyAlignment="1">
      <alignment horizontal="center"/>
    </xf>
    <xf numFmtId="172" fontId="4" fillId="0" borderId="0" xfId="0" applyNumberFormat="1" applyFont="1" applyBorder="1" applyAlignment="1">
      <alignment horizontal="center"/>
    </xf>
    <xf numFmtId="172" fontId="4" fillId="0" borderId="0" xfId="0" applyNumberFormat="1" applyFont="1" applyBorder="1" applyAlignment="1">
      <alignment horizontal="right"/>
    </xf>
    <xf numFmtId="15" fontId="4" fillId="0" borderId="0" xfId="0" applyNumberFormat="1" applyFont="1" applyBorder="1" applyAlignment="1">
      <alignment horizontal="right"/>
    </xf>
    <xf numFmtId="41" fontId="3" fillId="0" borderId="0" xfId="0" applyFont="1" applyBorder="1" applyAlignment="1">
      <alignment horizontal="center"/>
    </xf>
    <xf numFmtId="41" fontId="3" fillId="0" borderId="0" xfId="0" applyFont="1" applyBorder="1" applyAlignment="1">
      <alignment horizontal="right"/>
    </xf>
    <xf numFmtId="41" fontId="3" fillId="0" borderId="0" xfId="0" applyFont="1" applyBorder="1" applyAlignment="1">
      <alignment vertical="center"/>
    </xf>
    <xf numFmtId="172" fontId="3" fillId="0" borderId="0" xfId="0" applyNumberFormat="1" applyFont="1" applyBorder="1" applyAlignment="1">
      <alignment vertical="center"/>
    </xf>
    <xf numFmtId="41" fontId="3" fillId="0" borderId="0" xfId="0" applyFont="1" applyBorder="1" applyAlignment="1" quotePrefix="1">
      <alignment/>
    </xf>
    <xf numFmtId="41" fontId="4" fillId="0" borderId="0" xfId="0" applyFont="1" applyBorder="1" applyAlignment="1">
      <alignment vertical="center"/>
    </xf>
    <xf numFmtId="172" fontId="4" fillId="0" borderId="0" xfId="0" applyNumberFormat="1" applyFont="1" applyBorder="1" applyAlignment="1">
      <alignment vertical="center"/>
    </xf>
    <xf numFmtId="173" fontId="4" fillId="0" borderId="0" xfId="0" applyNumberFormat="1" applyFont="1" applyBorder="1" applyAlignment="1">
      <alignment horizontal="right" vertical="center"/>
    </xf>
    <xf numFmtId="172" fontId="3" fillId="0" borderId="0" xfId="0" applyNumberFormat="1" applyFont="1" applyBorder="1" applyAlignment="1">
      <alignment horizontal="right"/>
    </xf>
    <xf numFmtId="9" fontId="3" fillId="0" borderId="0" xfId="19" applyFont="1" applyBorder="1" applyAlignment="1">
      <alignment horizontal="center" vertical="center"/>
    </xf>
    <xf numFmtId="172" fontId="3" fillId="0" borderId="0" xfId="0" applyNumberFormat="1" applyFont="1" applyBorder="1" applyAlignment="1">
      <alignment horizontal="right" vertical="center"/>
    </xf>
    <xf numFmtId="41" fontId="3" fillId="0" borderId="0" xfId="0" applyFont="1" applyBorder="1" applyAlignment="1">
      <alignment horizontal="right" vertical="center"/>
    </xf>
    <xf numFmtId="9" fontId="3" fillId="0" borderId="0" xfId="19" applyFont="1" applyBorder="1" applyAlignment="1">
      <alignment horizontal="center"/>
    </xf>
    <xf numFmtId="2" fontId="3" fillId="0" borderId="0" xfId="0" applyNumberFormat="1" applyFont="1" applyBorder="1" applyAlignment="1">
      <alignment horizontal="right"/>
    </xf>
    <xf numFmtId="9" fontId="4" fillId="0" borderId="0" xfId="19" applyFont="1" applyBorder="1" applyAlignment="1">
      <alignment horizontal="center" vertical="center"/>
    </xf>
    <xf numFmtId="172" fontId="4" fillId="0" borderId="0" xfId="0" applyNumberFormat="1" applyFont="1" applyBorder="1" applyAlignment="1">
      <alignment horizontal="right" vertical="center"/>
    </xf>
    <xf numFmtId="41" fontId="4" fillId="0" borderId="0" xfId="0" applyFont="1" applyBorder="1" applyAlignment="1">
      <alignment horizontal="right" vertical="center"/>
    </xf>
    <xf numFmtId="172" fontId="4" fillId="0" borderId="0" xfId="0" applyNumberFormat="1" applyFont="1" applyBorder="1" applyAlignment="1">
      <alignment/>
    </xf>
    <xf numFmtId="176" fontId="4" fillId="0" borderId="0" xfId="0" applyNumberFormat="1" applyFont="1" applyBorder="1" applyAlignment="1">
      <alignment/>
    </xf>
    <xf numFmtId="41" fontId="5" fillId="0" borderId="0" xfId="0" applyFont="1" applyBorder="1" applyAlignment="1">
      <alignment horizontal="center"/>
    </xf>
    <xf numFmtId="41" fontId="5" fillId="0" borderId="0" xfId="0" applyFont="1" applyBorder="1" applyAlignment="1">
      <alignment/>
    </xf>
    <xf numFmtId="41" fontId="5" fillId="0" borderId="0" xfId="0" applyFont="1" applyBorder="1" applyAlignment="1">
      <alignment horizontal="left"/>
    </xf>
    <xf numFmtId="41" fontId="2" fillId="0" borderId="0" xfId="0" applyFont="1" applyBorder="1" applyAlignment="1">
      <alignment/>
    </xf>
    <xf numFmtId="172" fontId="2" fillId="0" borderId="0" xfId="0" applyNumberFormat="1" applyFont="1" applyBorder="1" applyAlignment="1">
      <alignment horizontal="right"/>
    </xf>
    <xf numFmtId="41" fontId="5" fillId="0" borderId="0" xfId="0" applyFont="1" applyBorder="1" applyAlignment="1" applyProtection="1">
      <alignment horizontal="left"/>
      <protection/>
    </xf>
    <xf numFmtId="172" fontId="5" fillId="0" borderId="0" xfId="0" applyNumberFormat="1" applyFont="1" applyBorder="1" applyAlignment="1">
      <alignment horizontal="right"/>
    </xf>
    <xf numFmtId="41" fontId="2" fillId="0" borderId="0" xfId="0" applyFont="1" applyBorder="1" applyAlignment="1">
      <alignment horizontal="right"/>
    </xf>
    <xf numFmtId="172" fontId="2" fillId="0" borderId="0" xfId="0" applyNumberFormat="1" applyFont="1" applyBorder="1" applyAlignment="1" applyProtection="1" quotePrefix="1">
      <alignment horizontal="right"/>
      <protection/>
    </xf>
    <xf numFmtId="172" fontId="2" fillId="0" borderId="0" xfId="0" applyNumberFormat="1" applyFont="1" applyBorder="1" applyAlignment="1" applyProtection="1">
      <alignment horizontal="right"/>
      <protection/>
    </xf>
    <xf numFmtId="172" fontId="5" fillId="0" borderId="0" xfId="0" applyNumberFormat="1" applyFont="1" applyBorder="1" applyAlignment="1" applyProtection="1">
      <alignment horizontal="right"/>
      <protection/>
    </xf>
    <xf numFmtId="41" fontId="5" fillId="0" borderId="0" xfId="0" applyFont="1" applyBorder="1" applyAlignment="1" applyProtection="1">
      <alignment horizontal="left" vertical="center"/>
      <protection/>
    </xf>
    <xf numFmtId="172" fontId="5" fillId="0" borderId="0" xfId="0" applyNumberFormat="1" applyFont="1" applyBorder="1" applyAlignment="1">
      <alignment horizontal="right" vertical="center"/>
    </xf>
    <xf numFmtId="172" fontId="5" fillId="0" borderId="0" xfId="0" applyNumberFormat="1" applyFont="1" applyBorder="1" applyAlignment="1" applyProtection="1">
      <alignment horizontal="right" vertical="center"/>
      <protection/>
    </xf>
    <xf numFmtId="41" fontId="5" fillId="0" borderId="0" xfId="0" applyFont="1" applyBorder="1" applyAlignment="1">
      <alignment vertical="center"/>
    </xf>
    <xf numFmtId="41" fontId="2" fillId="0" borderId="0" xfId="0" applyFont="1" applyBorder="1" applyAlignment="1" applyProtection="1">
      <alignment horizontal="left"/>
      <protection/>
    </xf>
    <xf numFmtId="41" fontId="5" fillId="0" borderId="0" xfId="0" applyFont="1" applyBorder="1" applyAlignment="1" applyProtection="1" quotePrefix="1">
      <alignment horizontal="left"/>
      <protection/>
    </xf>
    <xf numFmtId="41" fontId="7" fillId="0" borderId="0" xfId="0" applyFont="1" applyFill="1" applyAlignment="1">
      <alignment/>
    </xf>
    <xf numFmtId="172" fontId="7" fillId="0" borderId="0" xfId="0" applyNumberFormat="1" applyFont="1" applyFill="1" applyAlignment="1">
      <alignment horizontal="right"/>
    </xf>
    <xf numFmtId="172" fontId="0" fillId="0" borderId="0" xfId="15" applyNumberFormat="1" applyFont="1" applyFill="1" applyAlignment="1" quotePrefix="1">
      <alignment horizontal="right"/>
    </xf>
    <xf numFmtId="172" fontId="0" fillId="0" borderId="0" xfId="0" applyNumberFormat="1" applyFont="1" applyFill="1" applyAlignment="1" quotePrefix="1">
      <alignment horizontal="right"/>
    </xf>
    <xf numFmtId="172" fontId="0" fillId="0" borderId="1" xfId="0" applyNumberFormat="1" applyFont="1" applyFill="1" applyBorder="1" applyAlignment="1">
      <alignment horizontal="right"/>
    </xf>
    <xf numFmtId="172" fontId="0" fillId="0" borderId="1" xfId="15" applyNumberFormat="1" applyFont="1" applyFill="1" applyBorder="1" applyAlignment="1">
      <alignment horizontal="right"/>
    </xf>
    <xf numFmtId="41" fontId="0" fillId="0" borderId="0" xfId="0" applyFont="1" applyFill="1" applyAlignment="1" quotePrefix="1">
      <alignment/>
    </xf>
    <xf numFmtId="41" fontId="2" fillId="0" borderId="0" xfId="0" applyFont="1" applyAlignment="1">
      <alignment/>
    </xf>
    <xf numFmtId="41" fontId="5" fillId="0" borderId="0" xfId="0" applyFont="1" applyAlignment="1">
      <alignment/>
    </xf>
    <xf numFmtId="41" fontId="2" fillId="0" borderId="0" xfId="0" applyFont="1" applyAlignment="1">
      <alignment horizontal="right"/>
    </xf>
    <xf numFmtId="41" fontId="8" fillId="0" borderId="0" xfId="0" applyFont="1" applyAlignment="1">
      <alignment/>
    </xf>
    <xf numFmtId="41" fontId="5" fillId="0" borderId="0" xfId="0" applyFont="1" applyAlignment="1">
      <alignment horizontal="right"/>
    </xf>
    <xf numFmtId="41" fontId="5" fillId="0" borderId="2" xfId="0" applyFont="1" applyBorder="1" applyAlignment="1">
      <alignment/>
    </xf>
    <xf numFmtId="41" fontId="5" fillId="0" borderId="1" xfId="0" applyFont="1" applyBorder="1" applyAlignment="1">
      <alignment/>
    </xf>
    <xf numFmtId="41" fontId="5" fillId="0" borderId="3" xfId="0" applyFont="1" applyBorder="1" applyAlignment="1">
      <alignment/>
    </xf>
    <xf numFmtId="41" fontId="5" fillId="0" borderId="4" xfId="0" applyFont="1" applyBorder="1" applyAlignment="1">
      <alignment/>
    </xf>
    <xf numFmtId="41" fontId="5" fillId="0" borderId="0" xfId="0" applyFont="1" applyAlignment="1" quotePrefix="1">
      <alignment/>
    </xf>
    <xf numFmtId="41" fontId="5" fillId="0" borderId="0" xfId="0" applyFont="1" applyAlignment="1">
      <alignment horizontal="center"/>
    </xf>
    <xf numFmtId="41" fontId="5" fillId="0" borderId="0" xfId="0" applyFont="1" applyAlignment="1">
      <alignment horizontal="left"/>
    </xf>
    <xf numFmtId="41" fontId="2" fillId="0" borderId="0" xfId="0" applyFont="1" applyAlignment="1">
      <alignment horizontal="left"/>
    </xf>
    <xf numFmtId="41" fontId="2" fillId="0" borderId="0" xfId="0" applyFont="1" applyAlignment="1">
      <alignment horizontal="center"/>
    </xf>
    <xf numFmtId="41" fontId="2" fillId="0" borderId="0" xfId="0" applyFont="1" applyBorder="1" applyAlignment="1">
      <alignment horizontal="center"/>
    </xf>
    <xf numFmtId="41" fontId="5" fillId="0" borderId="0" xfId="0" applyFont="1" applyAlignment="1">
      <alignment/>
    </xf>
    <xf numFmtId="41" fontId="2" fillId="0" borderId="0" xfId="0" applyFont="1" applyAlignment="1" quotePrefix="1">
      <alignment horizontal="left"/>
    </xf>
    <xf numFmtId="41" fontId="5" fillId="0" borderId="2" xfId="0" applyFont="1" applyBorder="1" applyAlignment="1">
      <alignment horizontal="right"/>
    </xf>
    <xf numFmtId="41" fontId="5" fillId="0" borderId="0" xfId="0" applyFont="1" applyBorder="1" applyAlignment="1">
      <alignment horizontal="right"/>
    </xf>
    <xf numFmtId="41" fontId="5" fillId="0" borderId="5" xfId="0" applyFont="1" applyBorder="1" applyAlignment="1">
      <alignment horizontal="center"/>
    </xf>
    <xf numFmtId="41" fontId="5" fillId="0" borderId="3" xfId="0" applyFont="1" applyBorder="1" applyAlignment="1">
      <alignment horizontal="center"/>
    </xf>
    <xf numFmtId="41" fontId="5" fillId="0" borderId="6" xfId="0" applyFont="1" applyBorder="1" applyAlignment="1">
      <alignment/>
    </xf>
    <xf numFmtId="41" fontId="5" fillId="0" borderId="7" xfId="0" applyFont="1" applyBorder="1" applyAlignment="1">
      <alignment/>
    </xf>
    <xf numFmtId="41" fontId="5" fillId="0" borderId="8" xfId="0" applyFont="1" applyBorder="1" applyAlignment="1">
      <alignment/>
    </xf>
    <xf numFmtId="41" fontId="5" fillId="0" borderId="9" xfId="0" applyFont="1" applyBorder="1" applyAlignment="1">
      <alignment/>
    </xf>
    <xf numFmtId="41" fontId="2" fillId="0" borderId="3" xfId="0" applyFont="1" applyBorder="1" applyAlignment="1">
      <alignment/>
    </xf>
    <xf numFmtId="41" fontId="10" fillId="0" borderId="0" xfId="0" applyFont="1" applyAlignment="1">
      <alignment/>
    </xf>
    <xf numFmtId="41" fontId="5" fillId="0" borderId="0" xfId="0" applyFont="1" applyFill="1" applyAlignment="1">
      <alignment/>
    </xf>
    <xf numFmtId="41" fontId="2" fillId="0" borderId="0" xfId="0" applyFont="1" applyFill="1" applyAlignment="1">
      <alignment/>
    </xf>
    <xf numFmtId="41" fontId="9" fillId="0" borderId="0" xfId="0" applyFont="1" applyFill="1" applyAlignment="1">
      <alignment horizontal="center"/>
    </xf>
    <xf numFmtId="15" fontId="2" fillId="0" borderId="0" xfId="0" applyNumberFormat="1" applyFont="1" applyAlignment="1" quotePrefix="1">
      <alignment horizontal="right"/>
    </xf>
    <xf numFmtId="41" fontId="5" fillId="0" borderId="0" xfId="0" applyFont="1" applyAlignment="1" quotePrefix="1">
      <alignment horizontal="right"/>
    </xf>
    <xf numFmtId="41" fontId="5" fillId="0" borderId="0" xfId="0" applyFont="1" applyAlignment="1" quotePrefix="1">
      <alignment horizontal="left"/>
    </xf>
    <xf numFmtId="41" fontId="5" fillId="0" borderId="1" xfId="0" applyFont="1" applyBorder="1" applyAlignment="1">
      <alignment horizontal="right"/>
    </xf>
    <xf numFmtId="43" fontId="5" fillId="0" borderId="0" xfId="0" applyFont="1" applyAlignment="1">
      <alignment horizontal="right"/>
    </xf>
    <xf numFmtId="15" fontId="5" fillId="0" borderId="0" xfId="0" applyNumberFormat="1" applyFont="1" applyAlignment="1" quotePrefix="1">
      <alignment horizontal="right"/>
    </xf>
    <xf numFmtId="15" fontId="5" fillId="0" borderId="0" xfId="0" applyNumberFormat="1" applyFont="1" applyAlignment="1">
      <alignment horizontal="right"/>
    </xf>
    <xf numFmtId="41" fontId="5" fillId="0" borderId="10" xfId="0" applyFont="1" applyBorder="1" applyAlignment="1">
      <alignment horizontal="right"/>
    </xf>
    <xf numFmtId="43" fontId="5" fillId="0" borderId="0" xfId="0" applyNumberFormat="1" applyFont="1" applyAlignment="1">
      <alignment horizontal="right"/>
    </xf>
    <xf numFmtId="15" fontId="5" fillId="0" borderId="0" xfId="0" applyNumberFormat="1" applyFont="1" applyBorder="1" applyAlignment="1" quotePrefix="1">
      <alignment horizontal="right"/>
    </xf>
    <xf numFmtId="15" fontId="5" fillId="0" borderId="0" xfId="0" applyNumberFormat="1" applyFont="1" applyBorder="1" applyAlignment="1">
      <alignment horizontal="right"/>
    </xf>
    <xf numFmtId="15" fontId="2" fillId="0" borderId="0" xfId="0" applyNumberFormat="1" applyFont="1" applyBorder="1" applyAlignment="1" quotePrefix="1">
      <alignment/>
    </xf>
    <xf numFmtId="43" fontId="5" fillId="0" borderId="0" xfId="0" applyNumberFormat="1" applyFont="1" applyBorder="1" applyAlignment="1">
      <alignment/>
    </xf>
    <xf numFmtId="41" fontId="5" fillId="0" borderId="6" xfId="0" applyFont="1" applyBorder="1" applyAlignment="1">
      <alignment horizontal="right"/>
    </xf>
    <xf numFmtId="41" fontId="5" fillId="0" borderId="4" xfId="0" applyFont="1" applyBorder="1" applyAlignment="1">
      <alignment horizontal="right"/>
    </xf>
    <xf numFmtId="41" fontId="5" fillId="0" borderId="9" xfId="0" applyFont="1" applyBorder="1" applyAlignment="1">
      <alignment horizontal="right"/>
    </xf>
    <xf numFmtId="41" fontId="5" fillId="0" borderId="0" xfId="0" applyFont="1" applyAlignment="1" applyProtection="1">
      <alignment horizontal="left"/>
      <protection/>
    </xf>
    <xf numFmtId="172" fontId="5" fillId="0" borderId="0" xfId="0" applyNumberFormat="1" applyFont="1" applyAlignment="1">
      <alignment horizontal="right"/>
    </xf>
    <xf numFmtId="41" fontId="5" fillId="0" borderId="0" xfId="0" applyFont="1" applyAlignment="1">
      <alignment vertical="center"/>
    </xf>
    <xf numFmtId="41" fontId="5" fillId="0" borderId="0" xfId="0" applyFont="1" applyAlignment="1" applyProtection="1">
      <alignment horizontal="left" vertical="center"/>
      <protection/>
    </xf>
    <xf numFmtId="41" fontId="2" fillId="0" borderId="0" xfId="0" applyFont="1" applyAlignment="1" applyProtection="1">
      <alignment horizontal="left"/>
      <protection/>
    </xf>
    <xf numFmtId="172" fontId="2" fillId="0" borderId="0" xfId="0" applyNumberFormat="1" applyFont="1" applyAlignment="1" applyProtection="1">
      <alignment horizontal="right"/>
      <protection/>
    </xf>
    <xf numFmtId="37" fontId="2" fillId="0" borderId="0" xfId="0" applyNumberFormat="1" applyFont="1" applyAlignment="1" applyProtection="1">
      <alignment horizontal="right"/>
      <protection/>
    </xf>
    <xf numFmtId="41" fontId="2" fillId="0" borderId="0" xfId="0" applyFont="1" applyAlignment="1" applyProtection="1" quotePrefix="1">
      <alignment horizontal="left"/>
      <protection/>
    </xf>
    <xf numFmtId="37" fontId="2" fillId="0" borderId="0" xfId="0" applyNumberFormat="1" applyFont="1" applyBorder="1" applyAlignment="1" applyProtection="1">
      <alignment horizontal="right"/>
      <protection/>
    </xf>
    <xf numFmtId="176" fontId="2" fillId="0" borderId="0" xfId="0" applyNumberFormat="1" applyFont="1" applyBorder="1" applyAlignment="1" applyProtection="1">
      <alignment horizontal="right"/>
      <protection/>
    </xf>
    <xf numFmtId="172" fontId="5" fillId="0" borderId="0" xfId="0" applyNumberFormat="1" applyFont="1" applyBorder="1" applyAlignment="1" applyProtection="1" quotePrefix="1">
      <alignment horizontal="right"/>
      <protection/>
    </xf>
    <xf numFmtId="172" fontId="5" fillId="0" borderId="8" xfId="0" applyNumberFormat="1" applyFont="1" applyBorder="1" applyAlignment="1" applyProtection="1">
      <alignment horizontal="right"/>
      <protection/>
    </xf>
    <xf numFmtId="172" fontId="5" fillId="0" borderId="1" xfId="0" applyNumberFormat="1" applyFont="1" applyBorder="1" applyAlignment="1" applyProtection="1">
      <alignment horizontal="right"/>
      <protection/>
    </xf>
    <xf numFmtId="172" fontId="5" fillId="0" borderId="1" xfId="0" applyNumberFormat="1" applyFont="1" applyBorder="1" applyAlignment="1">
      <alignment horizontal="right"/>
    </xf>
    <xf numFmtId="172" fontId="5" fillId="0" borderId="1" xfId="0" applyNumberFormat="1" applyFont="1" applyBorder="1" applyAlignment="1">
      <alignment horizontal="right" vertical="center"/>
    </xf>
    <xf numFmtId="41" fontId="5" fillId="0" borderId="0" xfId="0" applyFont="1" applyAlignment="1" applyProtection="1">
      <alignment horizontal="center"/>
      <protection/>
    </xf>
    <xf numFmtId="41" fontId="5" fillId="0" borderId="0" xfId="0" applyFont="1" applyAlignment="1" applyProtection="1">
      <alignment horizontal="center" vertical="center"/>
      <protection/>
    </xf>
    <xf numFmtId="178" fontId="5" fillId="0" borderId="0" xfId="0" applyNumberFormat="1" applyFont="1" applyAlignment="1">
      <alignment/>
    </xf>
    <xf numFmtId="172" fontId="5" fillId="0" borderId="0" xfId="15" applyNumberFormat="1" applyFont="1" applyAlignment="1">
      <alignment/>
    </xf>
    <xf numFmtId="172" fontId="5" fillId="0" borderId="0" xfId="0" applyNumberFormat="1" applyFont="1" applyAlignment="1">
      <alignment/>
    </xf>
    <xf numFmtId="171" fontId="5" fillId="0" borderId="0" xfId="0" applyNumberFormat="1" applyFont="1" applyAlignment="1">
      <alignment/>
    </xf>
    <xf numFmtId="41" fontId="5" fillId="0" borderId="11" xfId="0" applyFont="1" applyBorder="1" applyAlignment="1">
      <alignment horizontal="center"/>
    </xf>
    <xf numFmtId="41" fontId="5" fillId="0" borderId="11" xfId="0" applyFont="1" applyBorder="1" applyAlignment="1">
      <alignment horizontal="right"/>
    </xf>
    <xf numFmtId="41" fontId="5" fillId="0" borderId="2" xfId="0" applyFont="1" applyBorder="1" applyAlignment="1">
      <alignment horizontal="center"/>
    </xf>
    <xf numFmtId="41" fontId="5" fillId="0" borderId="11" xfId="0" applyFont="1" applyBorder="1" applyAlignment="1">
      <alignment/>
    </xf>
    <xf numFmtId="41" fontId="5" fillId="0" borderId="7" xfId="0" applyFont="1" applyBorder="1" applyAlignment="1">
      <alignment horizontal="right"/>
    </xf>
    <xf numFmtId="41" fontId="5" fillId="0" borderId="5" xfId="0" applyFont="1" applyBorder="1" applyAlignment="1">
      <alignment/>
    </xf>
    <xf numFmtId="41" fontId="2" fillId="0" borderId="12" xfId="0" applyFont="1" applyBorder="1" applyAlignment="1">
      <alignment/>
    </xf>
    <xf numFmtId="41" fontId="2" fillId="0" borderId="13" xfId="0" applyFont="1" applyBorder="1" applyAlignment="1">
      <alignment/>
    </xf>
    <xf numFmtId="172" fontId="2" fillId="0" borderId="1" xfId="0" applyNumberFormat="1" applyFont="1" applyBorder="1" applyAlignment="1" applyProtection="1">
      <alignment horizontal="right"/>
      <protection/>
    </xf>
    <xf numFmtId="172" fontId="2" fillId="0" borderId="8" xfId="0" applyNumberFormat="1" applyFont="1" applyBorder="1" applyAlignment="1" applyProtection="1">
      <alignment horizontal="right"/>
      <protection/>
    </xf>
    <xf numFmtId="41" fontId="2" fillId="0" borderId="0" xfId="0" applyFont="1" applyFill="1" applyAlignment="1">
      <alignment horizontal="center"/>
    </xf>
    <xf numFmtId="41" fontId="5" fillId="0" borderId="10" xfId="0" applyFont="1" applyBorder="1" applyAlignment="1">
      <alignment/>
    </xf>
    <xf numFmtId="41" fontId="5" fillId="0" borderId="1" xfId="0" applyFont="1" applyBorder="1" applyAlignment="1">
      <alignment/>
    </xf>
    <xf numFmtId="41" fontId="5" fillId="0" borderId="9" xfId="0" applyFont="1" applyBorder="1" applyAlignment="1">
      <alignment/>
    </xf>
    <xf numFmtId="172" fontId="5" fillId="0" borderId="0" xfId="0" applyNumberFormat="1" applyFont="1" applyBorder="1" applyAlignment="1">
      <alignment vertical="center"/>
    </xf>
    <xf numFmtId="173" fontId="5" fillId="0" borderId="0" xfId="0" applyNumberFormat="1" applyFont="1" applyBorder="1" applyAlignment="1">
      <alignment horizontal="right" vertical="center"/>
    </xf>
    <xf numFmtId="172" fontId="5" fillId="0" borderId="0" xfId="0" applyNumberFormat="1" applyFont="1" applyBorder="1" applyAlignment="1">
      <alignment/>
    </xf>
    <xf numFmtId="173" fontId="5" fillId="0" borderId="0" xfId="0" applyNumberFormat="1" applyFont="1" applyBorder="1" applyAlignment="1">
      <alignment horizontal="right"/>
    </xf>
    <xf numFmtId="41" fontId="5" fillId="0" borderId="0" xfId="0" applyFont="1" applyBorder="1" applyAlignment="1" quotePrefix="1">
      <alignment/>
    </xf>
    <xf numFmtId="9" fontId="5" fillId="0" borderId="0" xfId="0" applyNumberFormat="1" applyFont="1" applyBorder="1" applyAlignment="1">
      <alignment horizontal="right" vertical="center"/>
    </xf>
    <xf numFmtId="41" fontId="2" fillId="0" borderId="0" xfId="0" applyFont="1" applyBorder="1" applyAlignment="1">
      <alignment vertical="center"/>
    </xf>
    <xf numFmtId="172" fontId="2" fillId="0" borderId="0" xfId="0" applyNumberFormat="1" applyFont="1" applyBorder="1" applyAlignment="1">
      <alignment vertical="center"/>
    </xf>
    <xf numFmtId="173" fontId="2" fillId="0" borderId="0" xfId="0" applyNumberFormat="1" applyFont="1" applyBorder="1" applyAlignment="1">
      <alignment horizontal="right" vertical="center"/>
    </xf>
    <xf numFmtId="41" fontId="5" fillId="0" borderId="1" xfId="0" applyFont="1" applyBorder="1" applyAlignment="1">
      <alignment vertical="center"/>
    </xf>
    <xf numFmtId="41" fontId="2" fillId="0" borderId="8" xfId="0" applyFont="1" applyBorder="1" applyAlignment="1">
      <alignment/>
    </xf>
    <xf numFmtId="14" fontId="5" fillId="0" borderId="0" xfId="0" applyNumberFormat="1" applyFont="1" applyBorder="1" applyAlignment="1">
      <alignment/>
    </xf>
    <xf numFmtId="14" fontId="5" fillId="0" borderId="0" xfId="0" applyNumberFormat="1" applyFont="1" applyBorder="1" applyAlignment="1">
      <alignment vertical="center"/>
    </xf>
    <xf numFmtId="184" fontId="2" fillId="0" borderId="0" xfId="0" applyNumberFormat="1" applyFont="1" applyAlignment="1">
      <alignment horizontal="right"/>
    </xf>
    <xf numFmtId="41" fontId="2" fillId="0" borderId="0" xfId="0" applyFont="1" applyAlignment="1">
      <alignment horizontal="center"/>
    </xf>
    <xf numFmtId="41" fontId="5" fillId="0" borderId="11" xfId="0" applyFont="1" applyBorder="1" applyAlignment="1">
      <alignment horizontal="center"/>
    </xf>
    <xf numFmtId="41" fontId="5" fillId="0" borderId="10" xfId="0" applyFont="1" applyBorder="1" applyAlignment="1">
      <alignment horizontal="center"/>
    </xf>
    <xf numFmtId="41" fontId="2" fillId="0" borderId="0" xfId="0" applyFont="1" applyFill="1" applyAlignment="1">
      <alignment horizontal="center"/>
    </xf>
    <xf numFmtId="172" fontId="4" fillId="0" borderId="0" xfId="0" applyNumberFormat="1" applyFont="1" applyBorder="1" applyAlignment="1">
      <alignment horizontal="center"/>
    </xf>
    <xf numFmtId="9" fontId="4" fillId="0" borderId="0" xfId="19" applyFont="1" applyBorder="1" applyAlignment="1">
      <alignment horizontal="center"/>
    </xf>
    <xf numFmtId="172" fontId="3" fillId="0" borderId="0" xfId="0" applyNumberFormat="1" applyFont="1" applyBorder="1" applyAlignment="1">
      <alignment horizontal="center"/>
    </xf>
    <xf numFmtId="41"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19050</xdr:rowOff>
    </xdr:from>
    <xdr:to>
      <xdr:col>9</xdr:col>
      <xdr:colOff>714375</xdr:colOff>
      <xdr:row>16</xdr:row>
      <xdr:rowOff>0</xdr:rowOff>
    </xdr:to>
    <xdr:sp>
      <xdr:nvSpPr>
        <xdr:cNvPr id="1" name="TextBox 1"/>
        <xdr:cNvSpPr txBox="1">
          <a:spLocks noChangeArrowheads="1"/>
        </xdr:cNvSpPr>
      </xdr:nvSpPr>
      <xdr:spPr>
        <a:xfrm>
          <a:off x="466725" y="2419350"/>
          <a:ext cx="5610225" cy="781050"/>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with the policies adopted for financial year ended 31st December 1999
.</a:t>
          </a:r>
        </a:p>
      </xdr:txBody>
    </xdr:sp>
    <xdr:clientData/>
  </xdr:twoCellAnchor>
  <xdr:twoCellAnchor>
    <xdr:from>
      <xdr:col>1</xdr:col>
      <xdr:colOff>28575</xdr:colOff>
      <xdr:row>17</xdr:row>
      <xdr:rowOff>38100</xdr:rowOff>
    </xdr:from>
    <xdr:to>
      <xdr:col>9</xdr:col>
      <xdr:colOff>571500</xdr:colOff>
      <xdr:row>19</xdr:row>
      <xdr:rowOff>0</xdr:rowOff>
    </xdr:to>
    <xdr:sp>
      <xdr:nvSpPr>
        <xdr:cNvPr id="2" name="TextBox 5"/>
        <xdr:cNvSpPr txBox="1">
          <a:spLocks noChangeArrowheads="1"/>
        </xdr:cNvSpPr>
      </xdr:nvSpPr>
      <xdr:spPr>
        <a:xfrm>
          <a:off x="466725" y="3438525"/>
          <a:ext cx="5467350" cy="361950"/>
        </a:xfrm>
        <a:prstGeom prst="rect">
          <a:avLst/>
        </a:prstGeom>
        <a:solidFill>
          <a:srgbClr val="FFFFFF"/>
        </a:solidFill>
        <a:ln w="9525" cmpd="sng">
          <a:noFill/>
        </a:ln>
      </xdr:spPr>
      <xdr:txBody>
        <a:bodyPr vertOverflow="clip" wrap="square"/>
        <a:p>
          <a:pPr algn="l">
            <a:defRPr/>
          </a:pPr>
          <a:r>
            <a:rPr lang="en-US" cap="none" sz="1200" b="0" i="0" u="none" baseline="0"/>
            <a:t>There were no exceptional items for the period under review.</a:t>
          </a:r>
        </a:p>
      </xdr:txBody>
    </xdr:sp>
    <xdr:clientData/>
  </xdr:twoCellAnchor>
  <xdr:twoCellAnchor>
    <xdr:from>
      <xdr:col>1</xdr:col>
      <xdr:colOff>28575</xdr:colOff>
      <xdr:row>20</xdr:row>
      <xdr:rowOff>0</xdr:rowOff>
    </xdr:from>
    <xdr:to>
      <xdr:col>9</xdr:col>
      <xdr:colOff>790575</xdr:colOff>
      <xdr:row>22</xdr:row>
      <xdr:rowOff>0</xdr:rowOff>
    </xdr:to>
    <xdr:sp>
      <xdr:nvSpPr>
        <xdr:cNvPr id="3" name="TextBox 6"/>
        <xdr:cNvSpPr txBox="1">
          <a:spLocks noChangeArrowheads="1"/>
        </xdr:cNvSpPr>
      </xdr:nvSpPr>
      <xdr:spPr>
        <a:xfrm>
          <a:off x="466725" y="4000500"/>
          <a:ext cx="5686425" cy="400050"/>
        </a:xfrm>
        <a:prstGeom prst="rect">
          <a:avLst/>
        </a:prstGeom>
        <a:solidFill>
          <a:srgbClr val="FFFFFF"/>
        </a:solidFill>
        <a:ln w="9525" cmpd="sng">
          <a:noFill/>
        </a:ln>
      </xdr:spPr>
      <xdr:txBody>
        <a:bodyPr vertOverflow="clip" wrap="square"/>
        <a:p>
          <a:pPr algn="l">
            <a:defRPr/>
          </a:pPr>
          <a:r>
            <a:rPr lang="en-US" cap="none" sz="1200" b="0" i="0" u="none" baseline="0"/>
            <a:t>There were no extraordinary item for the period under review.</a:t>
          </a:r>
        </a:p>
      </xdr:txBody>
    </xdr:sp>
    <xdr:clientData/>
  </xdr:twoCellAnchor>
  <xdr:twoCellAnchor>
    <xdr:from>
      <xdr:col>1</xdr:col>
      <xdr:colOff>28575</xdr:colOff>
      <xdr:row>33</xdr:row>
      <xdr:rowOff>9525</xdr:rowOff>
    </xdr:from>
    <xdr:to>
      <xdr:col>9</xdr:col>
      <xdr:colOff>666750</xdr:colOff>
      <xdr:row>35</xdr:row>
      <xdr:rowOff>0</xdr:rowOff>
    </xdr:to>
    <xdr:sp>
      <xdr:nvSpPr>
        <xdr:cNvPr id="4" name="TextBox 7"/>
        <xdr:cNvSpPr txBox="1">
          <a:spLocks noChangeArrowheads="1"/>
        </xdr:cNvSpPr>
      </xdr:nvSpPr>
      <xdr:spPr>
        <a:xfrm>
          <a:off x="466725" y="6610350"/>
          <a:ext cx="5562600" cy="390525"/>
        </a:xfrm>
        <a:prstGeom prst="rect">
          <a:avLst/>
        </a:prstGeom>
        <a:solidFill>
          <a:srgbClr val="FFFFFF"/>
        </a:solidFill>
        <a:ln w="9525" cmpd="sng">
          <a:noFill/>
        </a:ln>
      </xdr:spPr>
      <xdr:txBody>
        <a:bodyPr vertOverflow="clip" wrap="square"/>
        <a:p>
          <a:pPr algn="l">
            <a:defRPr/>
          </a:pPr>
          <a:r>
            <a:rPr lang="en-US" cap="none" sz="1200" b="0" i="0" u="none" baseline="0"/>
            <a:t>There were no pre-acquisition profits for the period under review.</a:t>
          </a:r>
        </a:p>
      </xdr:txBody>
    </xdr:sp>
    <xdr:clientData/>
  </xdr:twoCellAnchor>
  <xdr:twoCellAnchor>
    <xdr:from>
      <xdr:col>1</xdr:col>
      <xdr:colOff>28575</xdr:colOff>
      <xdr:row>36</xdr:row>
      <xdr:rowOff>38100</xdr:rowOff>
    </xdr:from>
    <xdr:to>
      <xdr:col>9</xdr:col>
      <xdr:colOff>666750</xdr:colOff>
      <xdr:row>37</xdr:row>
      <xdr:rowOff>123825</xdr:rowOff>
    </xdr:to>
    <xdr:sp>
      <xdr:nvSpPr>
        <xdr:cNvPr id="5" name="TextBox 8"/>
        <xdr:cNvSpPr txBox="1">
          <a:spLocks noChangeArrowheads="1"/>
        </xdr:cNvSpPr>
      </xdr:nvSpPr>
      <xdr:spPr>
        <a:xfrm>
          <a:off x="466725" y="7239000"/>
          <a:ext cx="5562600" cy="285750"/>
        </a:xfrm>
        <a:prstGeom prst="rect">
          <a:avLst/>
        </a:prstGeom>
        <a:solidFill>
          <a:srgbClr val="FFFFFF"/>
        </a:solidFill>
        <a:ln w="9525" cmpd="sng">
          <a:noFill/>
        </a:ln>
      </xdr:spPr>
      <xdr:txBody>
        <a:bodyPr vertOverflow="clip" wrap="square"/>
        <a:p>
          <a:pPr algn="just">
            <a:defRPr/>
          </a:pPr>
          <a:r>
            <a:rPr lang="en-US" cap="none" sz="1200" b="0" i="0" u="none" baseline="0"/>
            <a:t>There were no profit on sales of investment/properties for the period under review.</a:t>
          </a:r>
        </a:p>
      </xdr:txBody>
    </xdr:sp>
    <xdr:clientData/>
  </xdr:twoCellAnchor>
  <xdr:twoCellAnchor>
    <xdr:from>
      <xdr:col>2</xdr:col>
      <xdr:colOff>28575</xdr:colOff>
      <xdr:row>52</xdr:row>
      <xdr:rowOff>66675</xdr:rowOff>
    </xdr:from>
    <xdr:to>
      <xdr:col>10</xdr:col>
      <xdr:colOff>0</xdr:colOff>
      <xdr:row>53</xdr:row>
      <xdr:rowOff>123825</xdr:rowOff>
    </xdr:to>
    <xdr:sp>
      <xdr:nvSpPr>
        <xdr:cNvPr id="6" name="TextBox 9"/>
        <xdr:cNvSpPr txBox="1">
          <a:spLocks noChangeArrowheads="1"/>
        </xdr:cNvSpPr>
      </xdr:nvSpPr>
      <xdr:spPr>
        <a:xfrm>
          <a:off x="676275" y="10467975"/>
          <a:ext cx="5581650" cy="257175"/>
        </a:xfrm>
        <a:prstGeom prst="rect">
          <a:avLst/>
        </a:prstGeom>
        <a:solidFill>
          <a:srgbClr val="FFFFFF"/>
        </a:solidFill>
        <a:ln w="9525" cmpd="sng">
          <a:noFill/>
        </a:ln>
      </xdr:spPr>
      <xdr:txBody>
        <a:bodyPr vertOverflow="clip" wrap="square"/>
        <a:p>
          <a:pPr algn="just">
            <a:defRPr/>
          </a:pPr>
          <a:r>
            <a:rPr lang="en-US" cap="none" sz="1200" b="0" i="0" u="none" baseline="0"/>
            <a:t>There were no purchase/disposal of quoted securites for the period under review.</a:t>
          </a:r>
        </a:p>
      </xdr:txBody>
    </xdr:sp>
    <xdr:clientData/>
  </xdr:twoCellAnchor>
  <xdr:twoCellAnchor>
    <xdr:from>
      <xdr:col>1</xdr:col>
      <xdr:colOff>28575</xdr:colOff>
      <xdr:row>74</xdr:row>
      <xdr:rowOff>47625</xdr:rowOff>
    </xdr:from>
    <xdr:to>
      <xdr:col>9</xdr:col>
      <xdr:colOff>733425</xdr:colOff>
      <xdr:row>75</xdr:row>
      <xdr:rowOff>142875</xdr:rowOff>
    </xdr:to>
    <xdr:sp>
      <xdr:nvSpPr>
        <xdr:cNvPr id="7" name="TextBox 10"/>
        <xdr:cNvSpPr txBox="1">
          <a:spLocks noChangeArrowheads="1"/>
        </xdr:cNvSpPr>
      </xdr:nvSpPr>
      <xdr:spPr>
        <a:xfrm>
          <a:off x="466725" y="14849475"/>
          <a:ext cx="5629275" cy="295275"/>
        </a:xfrm>
        <a:prstGeom prst="rect">
          <a:avLst/>
        </a:prstGeom>
        <a:solidFill>
          <a:srgbClr val="FFFFFF"/>
        </a:solidFill>
        <a:ln w="9525" cmpd="sng">
          <a:noFill/>
        </a:ln>
      </xdr:spPr>
      <xdr:txBody>
        <a:bodyPr vertOverflow="clip" wrap="square"/>
        <a:p>
          <a:pPr algn="l">
            <a:defRPr/>
          </a:pPr>
          <a:r>
            <a:rPr lang="en-US" cap="none" sz="1200" b="0" i="0" u="none" baseline="0"/>
            <a:t>There were no changes in the Group's composition for the period under review.</a:t>
          </a:r>
        </a:p>
      </xdr:txBody>
    </xdr:sp>
    <xdr:clientData/>
  </xdr:twoCellAnchor>
  <xdr:twoCellAnchor>
    <xdr:from>
      <xdr:col>1</xdr:col>
      <xdr:colOff>28575</xdr:colOff>
      <xdr:row>78</xdr:row>
      <xdr:rowOff>76200</xdr:rowOff>
    </xdr:from>
    <xdr:to>
      <xdr:col>9</xdr:col>
      <xdr:colOff>762000</xdr:colOff>
      <xdr:row>80</xdr:row>
      <xdr:rowOff>85725</xdr:rowOff>
    </xdr:to>
    <xdr:sp>
      <xdr:nvSpPr>
        <xdr:cNvPr id="8" name="TextBox 11"/>
        <xdr:cNvSpPr txBox="1">
          <a:spLocks noChangeArrowheads="1"/>
        </xdr:cNvSpPr>
      </xdr:nvSpPr>
      <xdr:spPr>
        <a:xfrm>
          <a:off x="466725" y="15678150"/>
          <a:ext cx="5657850" cy="409575"/>
        </a:xfrm>
        <a:prstGeom prst="rect">
          <a:avLst/>
        </a:prstGeom>
        <a:solidFill>
          <a:srgbClr val="FFFFFF"/>
        </a:solidFill>
        <a:ln w="9525" cmpd="sng">
          <a:noFill/>
        </a:ln>
      </xdr:spPr>
      <xdr:txBody>
        <a:bodyPr vertOverflow="clip" wrap="square"/>
        <a:p>
          <a:pPr algn="just">
            <a:defRPr/>
          </a:pPr>
          <a:r>
            <a:rPr lang="en-US" cap="none" sz="1200" b="0" i="0" u="none" baseline="0"/>
            <a:t>There were no corporate proposal that has been announced but not yet completed as at the announcement date.</a:t>
          </a:r>
        </a:p>
      </xdr:txBody>
    </xdr:sp>
    <xdr:clientData/>
  </xdr:twoCellAnchor>
  <xdr:twoCellAnchor>
    <xdr:from>
      <xdr:col>1</xdr:col>
      <xdr:colOff>9525</xdr:colOff>
      <xdr:row>82</xdr:row>
      <xdr:rowOff>38100</xdr:rowOff>
    </xdr:from>
    <xdr:to>
      <xdr:col>9</xdr:col>
      <xdr:colOff>857250</xdr:colOff>
      <xdr:row>84</xdr:row>
      <xdr:rowOff>104775</xdr:rowOff>
    </xdr:to>
    <xdr:sp>
      <xdr:nvSpPr>
        <xdr:cNvPr id="9" name="TextBox 12"/>
        <xdr:cNvSpPr txBox="1">
          <a:spLocks noChangeArrowheads="1"/>
        </xdr:cNvSpPr>
      </xdr:nvSpPr>
      <xdr:spPr>
        <a:xfrm>
          <a:off x="447675" y="16440150"/>
          <a:ext cx="5772150" cy="466725"/>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28575</xdr:colOff>
      <xdr:row>141</xdr:row>
      <xdr:rowOff>38100</xdr:rowOff>
    </xdr:from>
    <xdr:to>
      <xdr:col>9</xdr:col>
      <xdr:colOff>781050</xdr:colOff>
      <xdr:row>143</xdr:row>
      <xdr:rowOff>28575</xdr:rowOff>
    </xdr:to>
    <xdr:sp>
      <xdr:nvSpPr>
        <xdr:cNvPr id="10" name="TextBox 15"/>
        <xdr:cNvSpPr txBox="1">
          <a:spLocks noChangeArrowheads="1"/>
        </xdr:cNvSpPr>
      </xdr:nvSpPr>
      <xdr:spPr>
        <a:xfrm>
          <a:off x="466725" y="28241625"/>
          <a:ext cx="5676900"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engaged in any financial instruments with off balance sheet risk as at the announcement date.</a:t>
          </a:r>
        </a:p>
      </xdr:txBody>
    </xdr:sp>
    <xdr:clientData/>
  </xdr:twoCellAnchor>
  <xdr:twoCellAnchor>
    <xdr:from>
      <xdr:col>1</xdr:col>
      <xdr:colOff>28575</xdr:colOff>
      <xdr:row>189</xdr:row>
      <xdr:rowOff>171450</xdr:rowOff>
    </xdr:from>
    <xdr:to>
      <xdr:col>9</xdr:col>
      <xdr:colOff>866775</xdr:colOff>
      <xdr:row>191</xdr:row>
      <xdr:rowOff>28575</xdr:rowOff>
    </xdr:to>
    <xdr:sp>
      <xdr:nvSpPr>
        <xdr:cNvPr id="11" name="TextBox 16"/>
        <xdr:cNvSpPr txBox="1">
          <a:spLocks noChangeArrowheads="1"/>
        </xdr:cNvSpPr>
      </xdr:nvSpPr>
      <xdr:spPr>
        <a:xfrm>
          <a:off x="466725" y="37995225"/>
          <a:ext cx="5762625" cy="257175"/>
        </a:xfrm>
        <a:prstGeom prst="rect">
          <a:avLst/>
        </a:prstGeom>
        <a:solidFill>
          <a:srgbClr val="FFFFFF"/>
        </a:solidFill>
        <a:ln w="9525" cmpd="sng">
          <a:noFill/>
        </a:ln>
      </xdr:spPr>
      <xdr:txBody>
        <a:bodyPr vertOverflow="clip" wrap="square"/>
        <a:p>
          <a:pPr algn="just">
            <a:defRPr/>
          </a:pPr>
          <a:r>
            <a:rPr lang="en-US" cap="none" sz="1200" b="0" i="0" u="none" baseline="0"/>
            <a:t>There is no comparative result for the same quarter in the preceding year .</a:t>
          </a:r>
        </a:p>
      </xdr:txBody>
    </xdr:sp>
    <xdr:clientData/>
  </xdr:twoCellAnchor>
  <xdr:twoCellAnchor>
    <xdr:from>
      <xdr:col>1</xdr:col>
      <xdr:colOff>28575</xdr:colOff>
      <xdr:row>193</xdr:row>
      <xdr:rowOff>57150</xdr:rowOff>
    </xdr:from>
    <xdr:to>
      <xdr:col>9</xdr:col>
      <xdr:colOff>762000</xdr:colOff>
      <xdr:row>201</xdr:row>
      <xdr:rowOff>171450</xdr:rowOff>
    </xdr:to>
    <xdr:sp>
      <xdr:nvSpPr>
        <xdr:cNvPr id="12" name="TextBox 17"/>
        <xdr:cNvSpPr txBox="1">
          <a:spLocks noChangeArrowheads="1"/>
        </xdr:cNvSpPr>
      </xdr:nvSpPr>
      <xdr:spPr>
        <a:xfrm>
          <a:off x="466725" y="38681025"/>
          <a:ext cx="5657850" cy="1714500"/>
        </a:xfrm>
        <a:prstGeom prst="rect">
          <a:avLst/>
        </a:prstGeom>
        <a:noFill/>
        <a:ln w="9525" cmpd="sng">
          <a:noFill/>
        </a:ln>
      </xdr:spPr>
      <xdr:txBody>
        <a:bodyPr vertOverflow="clip" wrap="square"/>
        <a:p>
          <a:pPr algn="just">
            <a:defRPr/>
          </a:pPr>
          <a:r>
            <a:rPr lang="en-US" cap="none" sz="1100" b="0" i="0" u="none" baseline="0">
              <a:latin typeface="Times New Roman"/>
              <a:ea typeface="Times New Roman"/>
              <a:cs typeface="Times New Roman"/>
            </a:rPr>
            <a:t>In </a:t>
          </a:r>
          <a:r>
            <a:rPr lang="en-US" cap="none" sz="1200" b="0" i="0" u="none" baseline="0">
              <a:latin typeface="Times New Roman"/>
              <a:ea typeface="Times New Roman"/>
              <a:cs typeface="Times New Roman"/>
            </a:rPr>
            <a:t>1st quarter of year 2000, the construction division being the main contributor to the Group continued to be the quarter major contributor. The loss position of profit before tax for cranes division due to on going project not recognised under completion basis.   The crane division has secured  better order book on hand in the second quarter of the year.  For manufacturing and trading division,  the improved result due to turn around of non carbon required paper division and airline equipment supply division.</a:t>
          </a:r>
        </a:p>
      </xdr:txBody>
    </xdr:sp>
    <xdr:clientData/>
  </xdr:twoCellAnchor>
  <xdr:twoCellAnchor>
    <xdr:from>
      <xdr:col>1</xdr:col>
      <xdr:colOff>66675</xdr:colOff>
      <xdr:row>205</xdr:row>
      <xdr:rowOff>161925</xdr:rowOff>
    </xdr:from>
    <xdr:to>
      <xdr:col>9</xdr:col>
      <xdr:colOff>790575</xdr:colOff>
      <xdr:row>207</xdr:row>
      <xdr:rowOff>171450</xdr:rowOff>
    </xdr:to>
    <xdr:sp>
      <xdr:nvSpPr>
        <xdr:cNvPr id="13" name="TextBox 18"/>
        <xdr:cNvSpPr txBox="1">
          <a:spLocks noChangeArrowheads="1"/>
        </xdr:cNvSpPr>
      </xdr:nvSpPr>
      <xdr:spPr>
        <a:xfrm>
          <a:off x="504825" y="41186100"/>
          <a:ext cx="5648325" cy="409575"/>
        </a:xfrm>
        <a:prstGeom prst="rect">
          <a:avLst/>
        </a:prstGeom>
        <a:solidFill>
          <a:srgbClr val="FFFFFF"/>
        </a:solidFill>
        <a:ln w="9525" cmpd="sng">
          <a:noFill/>
        </a:ln>
      </xdr:spPr>
      <xdr:txBody>
        <a:bodyPr vertOverflow="clip" wrap="square"/>
        <a:p>
          <a:pPr algn="just">
            <a:defRPr/>
          </a:pPr>
          <a:r>
            <a:rPr lang="en-US" cap="none" sz="1200" b="0" i="0" u="none" baseline="0"/>
            <a:t>With the improved  economic climate and barring any unforseen circumstances, the Directors are confident of the Group's future performance.</a:t>
          </a:r>
        </a:p>
      </xdr:txBody>
    </xdr:sp>
    <xdr:clientData/>
  </xdr:twoCellAnchor>
  <xdr:twoCellAnchor>
    <xdr:from>
      <xdr:col>1</xdr:col>
      <xdr:colOff>28575</xdr:colOff>
      <xdr:row>145</xdr:row>
      <xdr:rowOff>47625</xdr:rowOff>
    </xdr:from>
    <xdr:to>
      <xdr:col>9</xdr:col>
      <xdr:colOff>781050</xdr:colOff>
      <xdr:row>148</xdr:row>
      <xdr:rowOff>76200</xdr:rowOff>
    </xdr:to>
    <xdr:sp>
      <xdr:nvSpPr>
        <xdr:cNvPr id="14" name="TextBox 19"/>
        <xdr:cNvSpPr txBox="1">
          <a:spLocks noChangeArrowheads="1"/>
        </xdr:cNvSpPr>
      </xdr:nvSpPr>
      <xdr:spPr>
        <a:xfrm>
          <a:off x="466725" y="29051250"/>
          <a:ext cx="5676900" cy="628650"/>
        </a:xfrm>
        <a:prstGeom prst="rect">
          <a:avLst/>
        </a:prstGeom>
        <a:noFill/>
        <a:ln w="9525" cmpd="sng">
          <a:noFill/>
        </a:ln>
      </xdr:spPr>
      <xdr:txBody>
        <a:bodyPr vertOverflow="clip" wrap="square"/>
        <a:p>
          <a:pPr algn="just">
            <a:defRPr/>
          </a:pPr>
          <a:r>
            <a:rPr lang="en-US" cap="none" sz="1200" b="0" i="0" u="none" baseline="0"/>
            <a:t>A subsidiary company of the Group has taken legal action against its former director for misappropriation of  its proprietary information where the outcome is pending on the court hearing.</a:t>
          </a:r>
        </a:p>
      </xdr:txBody>
    </xdr:sp>
    <xdr:clientData/>
  </xdr:twoCellAnchor>
  <xdr:twoCellAnchor>
    <xdr:from>
      <xdr:col>1</xdr:col>
      <xdr:colOff>9525</xdr:colOff>
      <xdr:row>86</xdr:row>
      <xdr:rowOff>161925</xdr:rowOff>
    </xdr:from>
    <xdr:to>
      <xdr:col>9</xdr:col>
      <xdr:colOff>790575</xdr:colOff>
      <xdr:row>93</xdr:row>
      <xdr:rowOff>114300</xdr:rowOff>
    </xdr:to>
    <xdr:sp>
      <xdr:nvSpPr>
        <xdr:cNvPr id="15" name="TextBox 20"/>
        <xdr:cNvSpPr txBox="1">
          <a:spLocks noChangeArrowheads="1"/>
        </xdr:cNvSpPr>
      </xdr:nvSpPr>
      <xdr:spPr>
        <a:xfrm>
          <a:off x="447675" y="17364075"/>
          <a:ext cx="5705475" cy="1352550"/>
        </a:xfrm>
        <a:prstGeom prst="rect">
          <a:avLst/>
        </a:prstGeom>
        <a:solidFill>
          <a:srgbClr val="FFFFFF"/>
        </a:solidFill>
        <a:ln w="9525" cmpd="sng">
          <a:noFill/>
        </a:ln>
      </xdr:spPr>
      <xdr:txBody>
        <a:bodyPr vertOverflow="clip" wrap="square"/>
        <a:p>
          <a:pPr algn="just">
            <a:defRPr/>
          </a:pPr>
          <a:r>
            <a:rPr lang="en-US" cap="none" sz="1200" b="0" i="0" u="none" baseline="0"/>
            <a:t>Subsequent to year end 1999, there was an increase in the paid-up capital of the Company of 877,000 ordinary shares up to 31 March 2000 as a result of  exercise of Employees Share Option Scheme.  This resulted an increase in the paid-up capital of the Company from 141,075,600 ordinary share to 141,952,600 ordinary share.
</a:t>
          </a:r>
        </a:p>
      </xdr:txBody>
    </xdr:sp>
    <xdr:clientData/>
  </xdr:twoCellAnchor>
  <xdr:twoCellAnchor>
    <xdr:from>
      <xdr:col>2</xdr:col>
      <xdr:colOff>28575</xdr:colOff>
      <xdr:row>94</xdr:row>
      <xdr:rowOff>0</xdr:rowOff>
    </xdr:from>
    <xdr:to>
      <xdr:col>10</xdr:col>
      <xdr:colOff>0</xdr:colOff>
      <xdr:row>94</xdr:row>
      <xdr:rowOff>0</xdr:rowOff>
    </xdr:to>
    <xdr:sp>
      <xdr:nvSpPr>
        <xdr:cNvPr id="16" name="TextBox 21"/>
        <xdr:cNvSpPr txBox="1">
          <a:spLocks noChangeArrowheads="1"/>
        </xdr:cNvSpPr>
      </xdr:nvSpPr>
      <xdr:spPr>
        <a:xfrm>
          <a:off x="676275" y="18802350"/>
          <a:ext cx="558165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94</xdr:row>
      <xdr:rowOff>0</xdr:rowOff>
    </xdr:from>
    <xdr:to>
      <xdr:col>10</xdr:col>
      <xdr:colOff>9525</xdr:colOff>
      <xdr:row>94</xdr:row>
      <xdr:rowOff>0</xdr:rowOff>
    </xdr:to>
    <xdr:sp>
      <xdr:nvSpPr>
        <xdr:cNvPr id="17" name="TextBox 22"/>
        <xdr:cNvSpPr txBox="1">
          <a:spLocks noChangeArrowheads="1"/>
        </xdr:cNvSpPr>
      </xdr:nvSpPr>
      <xdr:spPr>
        <a:xfrm>
          <a:off x="676275" y="18802350"/>
          <a:ext cx="559117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94</xdr:row>
      <xdr:rowOff>0</xdr:rowOff>
    </xdr:from>
    <xdr:to>
      <xdr:col>9</xdr:col>
      <xdr:colOff>857250</xdr:colOff>
      <xdr:row>94</xdr:row>
      <xdr:rowOff>0</xdr:rowOff>
    </xdr:to>
    <xdr:sp>
      <xdr:nvSpPr>
        <xdr:cNvPr id="18" name="TextBox 23"/>
        <xdr:cNvSpPr txBox="1">
          <a:spLocks noChangeArrowheads="1"/>
        </xdr:cNvSpPr>
      </xdr:nvSpPr>
      <xdr:spPr>
        <a:xfrm>
          <a:off x="676275" y="18802350"/>
          <a:ext cx="5543550"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211</xdr:row>
      <xdr:rowOff>95250</xdr:rowOff>
    </xdr:from>
    <xdr:to>
      <xdr:col>9</xdr:col>
      <xdr:colOff>676275</xdr:colOff>
      <xdr:row>214</xdr:row>
      <xdr:rowOff>0</xdr:rowOff>
    </xdr:to>
    <xdr:sp>
      <xdr:nvSpPr>
        <xdr:cNvPr id="19" name="TextBox 25"/>
        <xdr:cNvSpPr txBox="1">
          <a:spLocks noChangeArrowheads="1"/>
        </xdr:cNvSpPr>
      </xdr:nvSpPr>
      <xdr:spPr>
        <a:xfrm>
          <a:off x="457200" y="42329100"/>
          <a:ext cx="5581650" cy="504825"/>
        </a:xfrm>
        <a:prstGeom prst="rect">
          <a:avLst/>
        </a:prstGeom>
        <a:noFill/>
        <a:ln w="9525" cmpd="sng">
          <a:noFill/>
        </a:ln>
      </xdr:spPr>
      <xdr:txBody>
        <a:bodyPr vertOverflow="clip" wrap="square"/>
        <a:p>
          <a:pPr algn="just">
            <a:defRPr/>
          </a:pPr>
          <a:r>
            <a:rPr lang="en-US" cap="none" sz="1200" b="0" i="0" u="none" baseline="0"/>
            <a:t>The Group has not provided any profit forecast and is not subject to any profit guarantee .</a:t>
          </a:r>
        </a:p>
      </xdr:txBody>
    </xdr:sp>
    <xdr:clientData/>
  </xdr:twoCellAnchor>
  <xdr:twoCellAnchor>
    <xdr:from>
      <xdr:col>1</xdr:col>
      <xdr:colOff>190500</xdr:colOff>
      <xdr:row>57</xdr:row>
      <xdr:rowOff>0</xdr:rowOff>
    </xdr:from>
    <xdr:to>
      <xdr:col>4</xdr:col>
      <xdr:colOff>219075</xdr:colOff>
      <xdr:row>58</xdr:row>
      <xdr:rowOff>19050</xdr:rowOff>
    </xdr:to>
    <xdr:sp>
      <xdr:nvSpPr>
        <xdr:cNvPr id="20" name="TextBox 26"/>
        <xdr:cNvSpPr txBox="1">
          <a:spLocks noChangeArrowheads="1"/>
        </xdr:cNvSpPr>
      </xdr:nvSpPr>
      <xdr:spPr>
        <a:xfrm>
          <a:off x="628650" y="11401425"/>
          <a:ext cx="1238250" cy="219075"/>
        </a:xfrm>
        <a:prstGeom prst="rect">
          <a:avLst/>
        </a:prstGeom>
        <a:solidFill>
          <a:srgbClr val="FFFFFF"/>
        </a:solidFill>
        <a:ln w="9525" cmpd="sng">
          <a:noFill/>
        </a:ln>
      </xdr:spPr>
      <xdr:txBody>
        <a:bodyPr vertOverflow="clip" wrap="square"/>
        <a:p>
          <a:pPr algn="l">
            <a:defRPr/>
          </a:pPr>
          <a:r>
            <a:rPr lang="en-US" cap="none" sz="1200" b="0" i="0" u="sng" baseline="0"/>
            <a:t>At Cost</a:t>
          </a:r>
        </a:p>
      </xdr:txBody>
    </xdr:sp>
    <xdr:clientData/>
  </xdr:twoCellAnchor>
  <xdr:twoCellAnchor>
    <xdr:from>
      <xdr:col>2</xdr:col>
      <xdr:colOff>0</xdr:colOff>
      <xdr:row>67</xdr:row>
      <xdr:rowOff>171450</xdr:rowOff>
    </xdr:from>
    <xdr:to>
      <xdr:col>6</xdr:col>
      <xdr:colOff>476250</xdr:colOff>
      <xdr:row>69</xdr:row>
      <xdr:rowOff>0</xdr:rowOff>
    </xdr:to>
    <xdr:sp>
      <xdr:nvSpPr>
        <xdr:cNvPr id="21" name="TextBox 27"/>
        <xdr:cNvSpPr txBox="1">
          <a:spLocks noChangeArrowheads="1"/>
        </xdr:cNvSpPr>
      </xdr:nvSpPr>
      <xdr:spPr>
        <a:xfrm>
          <a:off x="647700" y="13573125"/>
          <a:ext cx="2562225" cy="228600"/>
        </a:xfrm>
        <a:prstGeom prst="rect">
          <a:avLst/>
        </a:prstGeom>
        <a:solidFill>
          <a:srgbClr val="FFFFFF"/>
        </a:solidFill>
        <a:ln w="9525" cmpd="sng">
          <a:noFill/>
        </a:ln>
      </xdr:spPr>
      <xdr:txBody>
        <a:bodyPr vertOverflow="clip" wrap="square"/>
        <a:p>
          <a:pPr algn="l">
            <a:defRPr/>
          </a:pPr>
          <a:r>
            <a:rPr lang="en-US" cap="none" sz="1200" b="0" i="0" u="sng" baseline="0"/>
            <a:t>Market value of quoted shares</a:t>
          </a:r>
        </a:p>
      </xdr:txBody>
    </xdr:sp>
    <xdr:clientData/>
  </xdr:twoCellAnchor>
  <xdr:twoCellAnchor>
    <xdr:from>
      <xdr:col>1</xdr:col>
      <xdr:colOff>0</xdr:colOff>
      <xdr:row>148</xdr:row>
      <xdr:rowOff>161925</xdr:rowOff>
    </xdr:from>
    <xdr:to>
      <xdr:col>9</xdr:col>
      <xdr:colOff>762000</xdr:colOff>
      <xdr:row>151</xdr:row>
      <xdr:rowOff>161925</xdr:rowOff>
    </xdr:to>
    <xdr:sp>
      <xdr:nvSpPr>
        <xdr:cNvPr id="22" name="TextBox 28"/>
        <xdr:cNvSpPr txBox="1">
          <a:spLocks noChangeArrowheads="1"/>
        </xdr:cNvSpPr>
      </xdr:nvSpPr>
      <xdr:spPr>
        <a:xfrm>
          <a:off x="438150" y="29765625"/>
          <a:ext cx="5686425" cy="600075"/>
        </a:xfrm>
        <a:prstGeom prst="rect">
          <a:avLst/>
        </a:prstGeom>
        <a:solidFill>
          <a:srgbClr val="FFFFFF"/>
        </a:solidFill>
        <a:ln w="9525" cmpd="sng">
          <a:noFill/>
        </a:ln>
      </xdr:spPr>
      <xdr:txBody>
        <a:bodyPr vertOverflow="clip" wrap="square"/>
        <a:p>
          <a:pPr algn="just">
            <a:defRPr/>
          </a:pPr>
          <a:r>
            <a:rPr lang="en-US" cap="none" sz="1200" b="0" i="0" u="none" baseline="0"/>
            <a:t>The Company also taken legal action against one of its debtor, Villa Genting Properties Sdn.Bhd. Thus far, the Company has successfully obtained summary judgement against the debtor for a sum of RM6.7million.</a:t>
          </a:r>
        </a:p>
      </xdr:txBody>
    </xdr:sp>
    <xdr:clientData/>
  </xdr:twoCellAnchor>
  <xdr:twoCellAnchor>
    <xdr:from>
      <xdr:col>1</xdr:col>
      <xdr:colOff>47625</xdr:colOff>
      <xdr:row>155</xdr:row>
      <xdr:rowOff>28575</xdr:rowOff>
    </xdr:from>
    <xdr:to>
      <xdr:col>9</xdr:col>
      <xdr:colOff>790575</xdr:colOff>
      <xdr:row>159</xdr:row>
      <xdr:rowOff>95250</xdr:rowOff>
    </xdr:to>
    <xdr:sp>
      <xdr:nvSpPr>
        <xdr:cNvPr id="23" name="TextBox 29"/>
        <xdr:cNvSpPr txBox="1">
          <a:spLocks noChangeArrowheads="1"/>
        </xdr:cNvSpPr>
      </xdr:nvSpPr>
      <xdr:spPr>
        <a:xfrm>
          <a:off x="485775" y="31032450"/>
          <a:ext cx="5667375" cy="866775"/>
        </a:xfrm>
        <a:prstGeom prst="rect">
          <a:avLst/>
        </a:prstGeom>
        <a:solidFill>
          <a:srgbClr val="FFFFFF"/>
        </a:solidFill>
        <a:ln w="9525" cmpd="sng">
          <a:noFill/>
        </a:ln>
      </xdr:spPr>
      <xdr:txBody>
        <a:bodyPr vertOverflow="clip" wrap="square"/>
        <a:p>
          <a:pPr algn="just">
            <a:defRPr/>
          </a:pPr>
          <a:r>
            <a:rPr lang="en-US" cap="none" sz="1200" b="0" i="0" u="none" baseline="0"/>
            <a:t>Vendors to a sales and purchase agreement entered into by a subsidiary company has claimed against the subsidiary company  for USD1.3million and the subsidiary has also various counter claims under the said sales and purchase agreement against the vendors. The matter is now pending court hearing.</a:t>
          </a:r>
        </a:p>
      </xdr:txBody>
    </xdr:sp>
    <xdr:clientData/>
  </xdr:twoCellAnchor>
  <xdr:twoCellAnchor>
    <xdr:from>
      <xdr:col>1</xdr:col>
      <xdr:colOff>28575</xdr:colOff>
      <xdr:row>218</xdr:row>
      <xdr:rowOff>47625</xdr:rowOff>
    </xdr:from>
    <xdr:to>
      <xdr:col>9</xdr:col>
      <xdr:colOff>781050</xdr:colOff>
      <xdr:row>223</xdr:row>
      <xdr:rowOff>142875</xdr:rowOff>
    </xdr:to>
    <xdr:sp>
      <xdr:nvSpPr>
        <xdr:cNvPr id="24" name="TextBox 30"/>
        <xdr:cNvSpPr txBox="1">
          <a:spLocks noChangeArrowheads="1"/>
        </xdr:cNvSpPr>
      </xdr:nvSpPr>
      <xdr:spPr>
        <a:xfrm>
          <a:off x="466725" y="43681650"/>
          <a:ext cx="5676900" cy="1095375"/>
        </a:xfrm>
        <a:prstGeom prst="rect">
          <a:avLst/>
        </a:prstGeom>
        <a:solidFill>
          <a:srgbClr val="FFFFFF"/>
        </a:solidFill>
        <a:ln w="9525" cmpd="sng">
          <a:noFill/>
        </a:ln>
      </xdr:spPr>
      <xdr:txBody>
        <a:bodyPr vertOverflow="clip" wrap="square"/>
        <a:p>
          <a:pPr algn="just">
            <a:defRPr/>
          </a:pPr>
          <a:r>
            <a:rPr lang="en-US" cap="none" sz="1200" b="0" i="0" u="none" baseline="0"/>
            <a:t>Pursuant further to the announcement made by the Company on 15 March 2000 in respect of forming of consortium to start E-commerce portal with Renong Berhad, Roadbuilder (M) Holdings Bhd, Ho Hup Construction Company Berhad and IJM Corporation Berhad, the consortium is currently in the midst of finalising the joint venture agreement.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152400</xdr:rowOff>
    </xdr:from>
    <xdr:to>
      <xdr:col>7</xdr:col>
      <xdr:colOff>514350</xdr:colOff>
      <xdr:row>60</xdr:row>
      <xdr:rowOff>28575</xdr:rowOff>
    </xdr:to>
    <xdr:sp>
      <xdr:nvSpPr>
        <xdr:cNvPr id="1" name="TextBox 2"/>
        <xdr:cNvSpPr txBox="1">
          <a:spLocks noChangeArrowheads="1"/>
        </xdr:cNvSpPr>
      </xdr:nvSpPr>
      <xdr:spPr>
        <a:xfrm>
          <a:off x="28575" y="5610225"/>
          <a:ext cx="5172075" cy="2790825"/>
        </a:xfrm>
        <a:prstGeom prst="rect">
          <a:avLst/>
        </a:prstGeom>
        <a:solidFill>
          <a:srgbClr val="FFFFFF"/>
        </a:solidFill>
        <a:ln w="9525" cmpd="sng">
          <a:noFill/>
        </a:ln>
      </xdr:spPr>
      <xdr:txBody>
        <a:bodyPr vertOverflow="clip" wrap="square"/>
        <a:p>
          <a:pPr algn="just">
            <a:defRPr/>
          </a:pPr>
          <a:r>
            <a:rPr lang="en-US" cap="none" sz="1100" b="0" i="0" u="sng" baseline="0">
              <a:latin typeface="tms rmn"/>
              <a:ea typeface="tms rmn"/>
              <a:cs typeface="tms rmn"/>
            </a:rPr>
            <a:t>Muhibbah (Company Level)</a:t>
          </a:r>
          <a:r>
            <a:rPr lang="en-US" cap="none" sz="1100" b="0" i="0" u="none" baseline="0">
              <a:latin typeface="tms rmn"/>
              <a:ea typeface="tms rmn"/>
              <a:cs typeface="tms rmn"/>
            </a:rPr>
            <a:t>
Despite the proceeds from rights &amp; special issue on March 1999 of RM91.7 million, the Group level of borrowing of RM323 million had remained almost the same as compared to December 1998 of RM349 million and June 1998 of RM325 million.  Firstly, this is a result of increase in advance to subsidiary from RM49 million in December 1998 to RM76.6 million in June 1999.  This increase in advance of RM27.6 million is due to advances given to FFC(M) to assist both FFC(M), FFC(A) and FFC(USA) cash flow requirement.  Also, there is not much improvement from the long overdue Group debtors of RM91million (Agenda 6), which has tied up a very substantial amount of the Group's cash resources.
</a:t>
          </a:r>
          <a:r>
            <a:rPr lang="en-US" cap="none" sz="1100" b="0" i="0" u="sng" baseline="0">
              <a:latin typeface="tms rmn"/>
              <a:ea typeface="tms rmn"/>
              <a:cs typeface="tms rmn"/>
            </a:rPr>
            <a:t>Muhibbah Marine Engineering Sdn Bhd
</a:t>
          </a:r>
          <a:r>
            <a:rPr lang="en-US" cap="none" sz="1100" b="0" i="0" u="none" baseline="0">
              <a:latin typeface="tms rmn"/>
              <a:ea typeface="tms rmn"/>
              <a:cs typeface="tms rmn"/>
            </a:rPr>
            <a:t>Increase is due to further draw down on the RM30 million loan from Bank Industri.  This loan has been fully drawn to RM30 million in July 1999.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75</xdr:row>
      <xdr:rowOff>66675</xdr:rowOff>
    </xdr:from>
    <xdr:to>
      <xdr:col>6</xdr:col>
      <xdr:colOff>495300</xdr:colOff>
      <xdr:row>78</xdr:row>
      <xdr:rowOff>0</xdr:rowOff>
    </xdr:to>
    <xdr:sp>
      <xdr:nvSpPr>
        <xdr:cNvPr id="1" name="TextBox 1"/>
        <xdr:cNvSpPr txBox="1">
          <a:spLocks noChangeArrowheads="1"/>
        </xdr:cNvSpPr>
      </xdr:nvSpPr>
      <xdr:spPr>
        <a:xfrm>
          <a:off x="476250" y="12820650"/>
          <a:ext cx="5219700" cy="447675"/>
        </a:xfrm>
        <a:prstGeom prst="rect">
          <a:avLst/>
        </a:prstGeom>
        <a:noFill/>
        <a:ln w="9525" cmpd="sng">
          <a:noFill/>
        </a:ln>
      </xdr:spPr>
      <xdr:txBody>
        <a:bodyPr vertOverflow="clip" wrap="square"/>
        <a:p>
          <a:pPr algn="just">
            <a:defRPr/>
          </a:pPr>
          <a:r>
            <a:rPr lang="en-US" cap="none" sz="1000" b="0" i="0" u="none" baseline="0"/>
            <a:t>Barring unforeseen circumstances, the Directors are confident of satisfactory performance for the second half of the year.</a:t>
          </a:r>
        </a:p>
      </xdr:txBody>
    </xdr:sp>
    <xdr:clientData/>
  </xdr:twoCellAnchor>
  <xdr:twoCellAnchor>
    <xdr:from>
      <xdr:col>2</xdr:col>
      <xdr:colOff>9525</xdr:colOff>
      <xdr:row>68</xdr:row>
      <xdr:rowOff>76200</xdr:rowOff>
    </xdr:from>
    <xdr:to>
      <xdr:col>6</xdr:col>
      <xdr:colOff>504825</xdr:colOff>
      <xdr:row>72</xdr:row>
      <xdr:rowOff>0</xdr:rowOff>
    </xdr:to>
    <xdr:sp>
      <xdr:nvSpPr>
        <xdr:cNvPr id="2" name="TextBox 2"/>
        <xdr:cNvSpPr txBox="1">
          <a:spLocks noChangeArrowheads="1"/>
        </xdr:cNvSpPr>
      </xdr:nvSpPr>
      <xdr:spPr>
        <a:xfrm>
          <a:off x="466725" y="11706225"/>
          <a:ext cx="5238750" cy="609600"/>
        </a:xfrm>
        <a:prstGeom prst="rect">
          <a:avLst/>
        </a:prstGeom>
        <a:solidFill>
          <a:srgbClr val="FFFFFF"/>
        </a:solidFill>
        <a:ln w="9525" cmpd="sng">
          <a:noFill/>
        </a:ln>
      </xdr:spPr>
      <xdr:txBody>
        <a:bodyPr vertOverflow="clip" wrap="square"/>
        <a:p>
          <a:pPr algn="just">
            <a:defRPr/>
          </a:pPr>
          <a:r>
            <a:rPr lang="en-US" cap="none" sz="1000" b="0" i="0" u="none" baseline="0"/>
            <a:t>The turnover and the profit before taxation for the Group has decreased by 14.3% and 61.6% compared to the previous 6 months ended 1998 mainly due to the recognition of unrealised gain of RM8.9 million in 1998 for the first time since the exchange rate was pegged to the dollar at 3.8.</a:t>
          </a:r>
        </a:p>
      </xdr:txBody>
    </xdr:sp>
    <xdr:clientData/>
  </xdr:twoCellAnchor>
  <xdr:twoCellAnchor>
    <xdr:from>
      <xdr:col>2</xdr:col>
      <xdr:colOff>19050</xdr:colOff>
      <xdr:row>61</xdr:row>
      <xdr:rowOff>28575</xdr:rowOff>
    </xdr:from>
    <xdr:to>
      <xdr:col>6</xdr:col>
      <xdr:colOff>514350</xdr:colOff>
      <xdr:row>63</xdr:row>
      <xdr:rowOff>95250</xdr:rowOff>
    </xdr:to>
    <xdr:sp>
      <xdr:nvSpPr>
        <xdr:cNvPr id="3" name="TextBox 3"/>
        <xdr:cNvSpPr txBox="1">
          <a:spLocks noChangeArrowheads="1"/>
        </xdr:cNvSpPr>
      </xdr:nvSpPr>
      <xdr:spPr>
        <a:xfrm>
          <a:off x="476250" y="10553700"/>
          <a:ext cx="5238750" cy="409575"/>
        </a:xfrm>
        <a:prstGeom prst="rect">
          <a:avLst/>
        </a:prstGeom>
        <a:solidFill>
          <a:srgbClr val="FFFFFF"/>
        </a:solidFill>
        <a:ln w="9525" cmpd="sng">
          <a:noFill/>
        </a:ln>
      </xdr:spPr>
      <xdr:txBody>
        <a:bodyPr vertOverflow="clip" wrap="square"/>
        <a:p>
          <a:pPr algn="just">
            <a:defRPr/>
          </a:pPr>
          <a:r>
            <a:rPr lang="en-US" cap="none" sz="1000" b="0" i="0" u="none" baseline="0"/>
            <a:t>The net earnings per share is calculated based on profit after taxation and minority interest but before extraordinary items divided by 138,943600 shares (1998 : 47,240,640).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08"/>
  <sheetViews>
    <sheetView zoomScale="75" zoomScaleNormal="75" workbookViewId="0" topLeftCell="A28">
      <selection activeCell="G54" sqref="G54"/>
    </sheetView>
  </sheetViews>
  <sheetFormatPr defaultColWidth="8.28125" defaultRowHeight="16.5" customHeight="1"/>
  <cols>
    <col min="1" max="1" width="3.8515625" style="62" customWidth="1"/>
    <col min="2" max="2" width="4.7109375" style="71" customWidth="1"/>
    <col min="3" max="3" width="4.7109375" style="72" customWidth="1"/>
    <col min="4" max="4" width="32.421875" style="62" customWidth="1"/>
    <col min="5" max="5" width="15.00390625" style="108" customWidth="1"/>
    <col min="6" max="6" width="0.5625" style="65" customWidth="1"/>
    <col min="7" max="7" width="13.140625" style="79" customWidth="1"/>
    <col min="8" max="8" width="20.28125" style="108" customWidth="1"/>
    <col min="9" max="9" width="2.57421875" style="65" customWidth="1"/>
    <col min="10" max="10" width="13.7109375" style="62" customWidth="1"/>
    <col min="11" max="11" width="19.421875" style="62" customWidth="1"/>
    <col min="12" max="14" width="14.00390625" style="62" customWidth="1"/>
    <col min="15" max="15" width="17.8515625" style="62" customWidth="1"/>
    <col min="16" max="16384" width="8.28125" style="62" customWidth="1"/>
  </cols>
  <sheetData>
    <row r="1" spans="1:11" s="61" customFormat="1" ht="16.5" customHeight="1">
      <c r="A1" s="156" t="s">
        <v>7</v>
      </c>
      <c r="B1" s="156"/>
      <c r="C1" s="156"/>
      <c r="D1" s="156"/>
      <c r="E1" s="156"/>
      <c r="F1" s="156"/>
      <c r="G1" s="156"/>
      <c r="H1" s="156"/>
      <c r="I1" s="156"/>
      <c r="J1" s="156"/>
      <c r="K1" s="156"/>
    </row>
    <row r="2" spans="1:11" s="61" customFormat="1" ht="16.5" customHeight="1">
      <c r="A2" s="156" t="s">
        <v>103</v>
      </c>
      <c r="B2" s="156"/>
      <c r="C2" s="156"/>
      <c r="D2" s="156"/>
      <c r="E2" s="156"/>
      <c r="F2" s="156"/>
      <c r="G2" s="156"/>
      <c r="H2" s="156"/>
      <c r="I2" s="156"/>
      <c r="J2" s="156"/>
      <c r="K2" s="156"/>
    </row>
    <row r="3" spans="1:11" s="61" customFormat="1" ht="16.5" customHeight="1">
      <c r="A3" s="156" t="s">
        <v>0</v>
      </c>
      <c r="B3" s="156"/>
      <c r="C3" s="156"/>
      <c r="D3" s="156"/>
      <c r="E3" s="156"/>
      <c r="F3" s="156"/>
      <c r="G3" s="156"/>
      <c r="H3" s="156"/>
      <c r="I3" s="156"/>
      <c r="J3" s="156"/>
      <c r="K3" s="156"/>
    </row>
    <row r="4" s="61" customFormat="1" ht="16.5" customHeight="1">
      <c r="B4" s="74"/>
    </row>
    <row r="5" spans="1:11" s="61" customFormat="1" ht="16.5" customHeight="1">
      <c r="A5" s="156" t="s">
        <v>105</v>
      </c>
      <c r="B5" s="156"/>
      <c r="C5" s="156"/>
      <c r="D5" s="156"/>
      <c r="E5" s="156"/>
      <c r="F5" s="156"/>
      <c r="G5" s="156"/>
      <c r="H5" s="156"/>
      <c r="I5" s="156"/>
      <c r="J5" s="156"/>
      <c r="K5" s="156"/>
    </row>
    <row r="6" spans="1:11" s="61" customFormat="1" ht="16.5" customHeight="1">
      <c r="A6" s="156" t="s">
        <v>178</v>
      </c>
      <c r="B6" s="156"/>
      <c r="C6" s="156"/>
      <c r="D6" s="156"/>
      <c r="E6" s="156"/>
      <c r="F6" s="156"/>
      <c r="G6" s="156"/>
      <c r="H6" s="156"/>
      <c r="I6" s="156"/>
      <c r="J6" s="156"/>
      <c r="K6" s="156"/>
    </row>
    <row r="7" s="61" customFormat="1" ht="16.5" customHeight="1">
      <c r="B7" s="74"/>
    </row>
    <row r="8" spans="1:11" s="61" customFormat="1" ht="16.5" customHeight="1">
      <c r="A8" s="156" t="s">
        <v>138</v>
      </c>
      <c r="B8" s="156"/>
      <c r="C8" s="156"/>
      <c r="D8" s="156"/>
      <c r="E8" s="156"/>
      <c r="F8" s="156"/>
      <c r="G8" s="156"/>
      <c r="H8" s="156"/>
      <c r="I8" s="156"/>
      <c r="J8" s="156"/>
      <c r="K8" s="156"/>
    </row>
    <row r="9" spans="3:9" ht="16.5" customHeight="1">
      <c r="C9" s="62"/>
      <c r="E9" s="62"/>
      <c r="F9" s="62"/>
      <c r="G9" s="62"/>
      <c r="H9" s="62"/>
      <c r="I9" s="62"/>
    </row>
    <row r="10" spans="3:9" ht="16.5" customHeight="1">
      <c r="C10" s="62"/>
      <c r="E10" s="62"/>
      <c r="F10" s="62"/>
      <c r="G10" s="62"/>
      <c r="H10" s="62"/>
      <c r="I10" s="62"/>
    </row>
    <row r="11" spans="3:10" ht="16.5" customHeight="1">
      <c r="C11" s="62"/>
      <c r="E11" s="62"/>
      <c r="F11" s="62"/>
      <c r="G11" s="62" t="s">
        <v>195</v>
      </c>
      <c r="H11" s="62"/>
      <c r="I11" s="62"/>
      <c r="J11" s="62" t="s">
        <v>199</v>
      </c>
    </row>
    <row r="12" spans="1:11" ht="16.5" customHeight="1">
      <c r="A12" s="44"/>
      <c r="B12" s="75"/>
      <c r="C12" s="44"/>
      <c r="D12" s="44"/>
      <c r="E12" s="44"/>
      <c r="F12" s="44"/>
      <c r="G12" s="79" t="s">
        <v>190</v>
      </c>
      <c r="H12" s="79" t="s">
        <v>192</v>
      </c>
      <c r="I12" s="79"/>
      <c r="J12" s="65" t="s">
        <v>196</v>
      </c>
      <c r="K12" s="65" t="s">
        <v>192</v>
      </c>
    </row>
    <row r="13" spans="5:11" ht="16.5" customHeight="1">
      <c r="E13" s="62"/>
      <c r="F13" s="62"/>
      <c r="G13" s="79" t="s">
        <v>191</v>
      </c>
      <c r="H13" s="79" t="s">
        <v>193</v>
      </c>
      <c r="I13" s="38"/>
      <c r="J13" s="65" t="s">
        <v>191</v>
      </c>
      <c r="K13" s="65" t="s">
        <v>193</v>
      </c>
    </row>
    <row r="14" spans="5:11" ht="16.5" customHeight="1">
      <c r="E14" s="62"/>
      <c r="F14" s="62"/>
      <c r="G14" s="65" t="s">
        <v>187</v>
      </c>
      <c r="H14" s="79" t="s">
        <v>187</v>
      </c>
      <c r="I14" s="117"/>
      <c r="J14" s="65" t="s">
        <v>197</v>
      </c>
      <c r="K14" s="65" t="s">
        <v>198</v>
      </c>
    </row>
    <row r="15" spans="5:11" ht="16.5" customHeight="1">
      <c r="E15" s="62"/>
      <c r="F15" s="62"/>
      <c r="G15" s="117" t="s">
        <v>179</v>
      </c>
      <c r="H15" s="79" t="s">
        <v>194</v>
      </c>
      <c r="I15" s="117"/>
      <c r="J15" s="65" t="s">
        <v>179</v>
      </c>
      <c r="K15" s="65" t="s">
        <v>194</v>
      </c>
    </row>
    <row r="16" spans="5:9" ht="16.5" customHeight="1">
      <c r="E16" s="62"/>
      <c r="F16" s="62"/>
      <c r="G16" s="47" t="s">
        <v>9</v>
      </c>
      <c r="H16" s="38"/>
      <c r="I16" s="47"/>
    </row>
    <row r="17" spans="5:9" ht="16.5" customHeight="1">
      <c r="E17" s="62"/>
      <c r="F17" s="62"/>
      <c r="G17" s="43"/>
      <c r="H17" s="38"/>
      <c r="I17" s="43"/>
    </row>
    <row r="18" spans="1:10" ht="16.5" customHeight="1">
      <c r="A18" s="62">
        <v>1</v>
      </c>
      <c r="B18" s="122" t="s">
        <v>61</v>
      </c>
      <c r="C18" s="107" t="s">
        <v>1</v>
      </c>
      <c r="E18" s="62"/>
      <c r="F18" s="62"/>
      <c r="G18" s="47">
        <v>91531</v>
      </c>
      <c r="H18" s="38"/>
      <c r="I18" s="47"/>
      <c r="J18" s="62">
        <f>G18</f>
        <v>91531</v>
      </c>
    </row>
    <row r="19" spans="2:10" ht="16.5" customHeight="1">
      <c r="B19" s="122" t="s">
        <v>14</v>
      </c>
      <c r="C19" s="107" t="s">
        <v>82</v>
      </c>
      <c r="E19" s="62"/>
      <c r="F19" s="62"/>
      <c r="G19" s="79">
        <v>0</v>
      </c>
      <c r="H19" s="38"/>
      <c r="I19" s="79"/>
      <c r="J19" s="62">
        <v>0</v>
      </c>
    </row>
    <row r="20" spans="2:11" ht="16.5" customHeight="1" thickBot="1">
      <c r="B20" s="71" t="s">
        <v>16</v>
      </c>
      <c r="C20" s="62" t="s">
        <v>10</v>
      </c>
      <c r="E20" s="62"/>
      <c r="F20" s="62"/>
      <c r="G20" s="118">
        <v>3213</v>
      </c>
      <c r="H20" s="84"/>
      <c r="I20" s="47"/>
      <c r="J20" s="84">
        <f>G20</f>
        <v>3213</v>
      </c>
      <c r="K20" s="84"/>
    </row>
    <row r="21" spans="3:9" ht="16.5" customHeight="1">
      <c r="C21" s="62"/>
      <c r="E21" s="62"/>
      <c r="F21" s="62"/>
      <c r="G21" s="46"/>
      <c r="H21" s="38"/>
      <c r="I21" s="46"/>
    </row>
    <row r="22" spans="1:9" ht="16.5" customHeight="1">
      <c r="A22" s="62">
        <v>2</v>
      </c>
      <c r="B22" s="122" t="s">
        <v>61</v>
      </c>
      <c r="C22" s="107" t="s">
        <v>11</v>
      </c>
      <c r="E22" s="62"/>
      <c r="F22" s="62"/>
      <c r="I22" s="79"/>
    </row>
    <row r="23" spans="3:9" ht="16.5" customHeight="1">
      <c r="C23" s="107" t="s">
        <v>12</v>
      </c>
      <c r="E23" s="62"/>
      <c r="F23" s="62"/>
      <c r="G23" s="47"/>
      <c r="H23" s="38"/>
      <c r="I23" s="47"/>
    </row>
    <row r="24" spans="3:9" ht="16.5" customHeight="1">
      <c r="C24" s="62" t="s">
        <v>13</v>
      </c>
      <c r="E24" s="62"/>
      <c r="F24" s="62"/>
      <c r="G24" s="47"/>
      <c r="H24" s="38"/>
      <c r="I24" s="47"/>
    </row>
    <row r="25" spans="3:10" ht="16.5" customHeight="1">
      <c r="C25" s="62" t="s">
        <v>147</v>
      </c>
      <c r="E25" s="62"/>
      <c r="F25" s="62"/>
      <c r="G25" s="47">
        <f>2501+4004+2598+301</f>
        <v>9404</v>
      </c>
      <c r="H25" s="38"/>
      <c r="I25" s="47"/>
      <c r="J25" s="62">
        <f>G25</f>
        <v>9404</v>
      </c>
    </row>
    <row r="26" spans="2:10" ht="16.5" customHeight="1">
      <c r="B26" s="71" t="s">
        <v>14</v>
      </c>
      <c r="C26" s="62" t="s">
        <v>15</v>
      </c>
      <c r="E26" s="62"/>
      <c r="F26" s="62"/>
      <c r="G26" s="47">
        <v>-4004</v>
      </c>
      <c r="H26" s="38"/>
      <c r="I26" s="47"/>
      <c r="J26" s="62">
        <f>G26</f>
        <v>-4004</v>
      </c>
    </row>
    <row r="27" spans="2:10" ht="16.5" customHeight="1">
      <c r="B27" s="71" t="s">
        <v>16</v>
      </c>
      <c r="C27" s="62" t="s">
        <v>17</v>
      </c>
      <c r="E27" s="62"/>
      <c r="F27" s="62"/>
      <c r="G27" s="47">
        <f>-2598-301</f>
        <v>-2899</v>
      </c>
      <c r="H27" s="38"/>
      <c r="I27" s="47"/>
      <c r="J27" s="62">
        <f>G27</f>
        <v>-2899</v>
      </c>
    </row>
    <row r="28" spans="2:11" ht="16.5" customHeight="1">
      <c r="B28" s="71" t="s">
        <v>18</v>
      </c>
      <c r="C28" s="62" t="s">
        <v>19</v>
      </c>
      <c r="E28" s="62"/>
      <c r="F28" s="62"/>
      <c r="G28" s="119">
        <v>0</v>
      </c>
      <c r="H28" s="67"/>
      <c r="I28" s="47"/>
      <c r="J28" s="67">
        <v>0</v>
      </c>
      <c r="K28" s="67"/>
    </row>
    <row r="29" spans="2:9" ht="16.5" customHeight="1">
      <c r="B29" s="71" t="s">
        <v>20</v>
      </c>
      <c r="C29" s="62" t="s">
        <v>21</v>
      </c>
      <c r="E29" s="62"/>
      <c r="F29" s="62"/>
      <c r="I29" s="79"/>
    </row>
    <row r="30" spans="3:9" ht="16.5" customHeight="1">
      <c r="C30" s="62" t="s">
        <v>22</v>
      </c>
      <c r="E30" s="62"/>
      <c r="F30" s="62"/>
      <c r="G30" s="47"/>
      <c r="H30" s="38"/>
      <c r="I30" s="47"/>
    </row>
    <row r="31" spans="3:9" ht="16.5" customHeight="1">
      <c r="C31" s="62" t="s">
        <v>23</v>
      </c>
      <c r="E31" s="62"/>
      <c r="F31" s="62"/>
      <c r="G31" s="47"/>
      <c r="H31" s="38"/>
      <c r="I31" s="47"/>
    </row>
    <row r="32" spans="3:10" ht="16.5" customHeight="1">
      <c r="C32" s="62" t="s">
        <v>147</v>
      </c>
      <c r="E32" s="62"/>
      <c r="F32" s="62"/>
      <c r="G32" s="47">
        <f>SUM(G23:G28)</f>
        <v>2501</v>
      </c>
      <c r="H32" s="38"/>
      <c r="I32" s="47"/>
      <c r="J32" s="62">
        <f>SUM(J25:J31)</f>
        <v>2501</v>
      </c>
    </row>
    <row r="33" spans="2:9" ht="16.5" customHeight="1">
      <c r="B33" s="122" t="s">
        <v>139</v>
      </c>
      <c r="C33" s="107" t="s">
        <v>2</v>
      </c>
      <c r="E33" s="62"/>
      <c r="F33" s="62"/>
      <c r="I33" s="79"/>
    </row>
    <row r="34" spans="3:11" ht="16.5" customHeight="1">
      <c r="C34" s="62" t="s">
        <v>4</v>
      </c>
      <c r="E34" s="62"/>
      <c r="F34" s="62"/>
      <c r="G34" s="119">
        <v>64</v>
      </c>
      <c r="H34" s="67"/>
      <c r="I34" s="47"/>
      <c r="J34" s="67">
        <f>G34</f>
        <v>64</v>
      </c>
      <c r="K34" s="67"/>
    </row>
    <row r="35" spans="2:9" ht="16.5" customHeight="1">
      <c r="B35" s="122" t="s">
        <v>140</v>
      </c>
      <c r="C35" s="107" t="s">
        <v>24</v>
      </c>
      <c r="E35" s="62"/>
      <c r="F35" s="62"/>
      <c r="I35" s="79"/>
    </row>
    <row r="36" spans="3:10" ht="16.5" customHeight="1">
      <c r="C36" s="62" t="s">
        <v>25</v>
      </c>
      <c r="E36" s="62"/>
      <c r="F36" s="62"/>
      <c r="G36" s="47">
        <f>G34+G32</f>
        <v>2565</v>
      </c>
      <c r="H36" s="38"/>
      <c r="I36" s="47"/>
      <c r="J36" s="62">
        <f>SUM(J32:J34)</f>
        <v>2565</v>
      </c>
    </row>
    <row r="37" spans="2:11" ht="16.5" customHeight="1">
      <c r="B37" s="122" t="s">
        <v>141</v>
      </c>
      <c r="C37" s="107" t="s">
        <v>26</v>
      </c>
      <c r="E37" s="62"/>
      <c r="F37" s="62"/>
      <c r="G37" s="120">
        <v>-1511</v>
      </c>
      <c r="H37" s="67"/>
      <c r="I37" s="43"/>
      <c r="J37" s="67">
        <f>G37</f>
        <v>-1511</v>
      </c>
      <c r="K37" s="67"/>
    </row>
    <row r="38" spans="2:9" ht="16.5" customHeight="1">
      <c r="B38" s="122" t="s">
        <v>142</v>
      </c>
      <c r="C38" s="107" t="s">
        <v>27</v>
      </c>
      <c r="D38" s="107" t="s">
        <v>143</v>
      </c>
      <c r="E38" s="62"/>
      <c r="F38" s="62"/>
      <c r="I38" s="79"/>
    </row>
    <row r="39" spans="4:10" ht="16.5" customHeight="1">
      <c r="D39" s="62" t="s">
        <v>144</v>
      </c>
      <c r="E39" s="62"/>
      <c r="F39" s="62"/>
      <c r="G39" s="47">
        <f>SUM(G36:G37)</f>
        <v>1054</v>
      </c>
      <c r="H39" s="38"/>
      <c r="I39" s="47"/>
      <c r="J39" s="62">
        <f>SUM(J36:J37)</f>
        <v>1054</v>
      </c>
    </row>
    <row r="40" spans="2:11" s="109" customFormat="1" ht="16.5" customHeight="1">
      <c r="B40" s="123"/>
      <c r="C40" s="110" t="s">
        <v>106</v>
      </c>
      <c r="D40" s="110" t="s">
        <v>145</v>
      </c>
      <c r="F40" s="62"/>
      <c r="G40" s="121">
        <v>0</v>
      </c>
      <c r="H40" s="151"/>
      <c r="I40" s="50"/>
      <c r="J40" s="151">
        <v>0</v>
      </c>
      <c r="K40" s="151"/>
    </row>
    <row r="41" spans="2:9" ht="16.5" customHeight="1">
      <c r="B41" s="122" t="s">
        <v>146</v>
      </c>
      <c r="C41" s="107" t="s">
        <v>154</v>
      </c>
      <c r="E41" s="62"/>
      <c r="F41" s="62"/>
      <c r="I41" s="79"/>
    </row>
    <row r="42" spans="3:10" ht="16.5" customHeight="1">
      <c r="C42" s="62" t="s">
        <v>155</v>
      </c>
      <c r="E42" s="62"/>
      <c r="F42" s="62"/>
      <c r="G42" s="47">
        <f>SUM(G39:G40)</f>
        <v>1054</v>
      </c>
      <c r="H42" s="38"/>
      <c r="I42" s="47"/>
      <c r="J42" s="62">
        <f>SUM(J39:J40)</f>
        <v>1054</v>
      </c>
    </row>
    <row r="43" spans="2:10" ht="16.5" customHeight="1">
      <c r="B43" s="71" t="s">
        <v>156</v>
      </c>
      <c r="C43" s="62" t="s">
        <v>27</v>
      </c>
      <c r="D43" s="62" t="s">
        <v>157</v>
      </c>
      <c r="E43" s="62"/>
      <c r="F43" s="62"/>
      <c r="G43" s="47">
        <v>0</v>
      </c>
      <c r="H43" s="38"/>
      <c r="I43" s="47"/>
      <c r="J43" s="62">
        <v>0</v>
      </c>
    </row>
    <row r="44" spans="3:10" ht="16.5" customHeight="1">
      <c r="C44" s="62" t="s">
        <v>106</v>
      </c>
      <c r="D44" s="62" t="s">
        <v>145</v>
      </c>
      <c r="E44" s="62"/>
      <c r="F44" s="62"/>
      <c r="G44" s="47">
        <v>0</v>
      </c>
      <c r="H44" s="38"/>
      <c r="I44" s="47"/>
      <c r="J44" s="62">
        <v>0</v>
      </c>
    </row>
    <row r="45" spans="3:10" ht="16.5" customHeight="1">
      <c r="C45" s="62" t="s">
        <v>107</v>
      </c>
      <c r="D45" s="62" t="s">
        <v>158</v>
      </c>
      <c r="E45" s="62"/>
      <c r="F45" s="62"/>
      <c r="G45" s="47">
        <v>0</v>
      </c>
      <c r="H45" s="38"/>
      <c r="I45" s="47"/>
      <c r="J45" s="62">
        <v>0</v>
      </c>
    </row>
    <row r="46" spans="4:11" ht="16.5" customHeight="1">
      <c r="D46" s="62" t="s">
        <v>159</v>
      </c>
      <c r="E46" s="62"/>
      <c r="F46" s="62"/>
      <c r="G46" s="136"/>
      <c r="H46" s="67"/>
      <c r="I46" s="46"/>
      <c r="J46" s="67"/>
      <c r="K46" s="67"/>
    </row>
    <row r="47" spans="2:9" ht="16.5" customHeight="1">
      <c r="B47" s="71" t="s">
        <v>160</v>
      </c>
      <c r="C47" s="72" t="s">
        <v>161</v>
      </c>
      <c r="E47" s="62"/>
      <c r="F47" s="62"/>
      <c r="G47" s="46"/>
      <c r="H47" s="38"/>
      <c r="I47" s="46"/>
    </row>
    <row r="48" spans="3:11" ht="16.5" customHeight="1" thickBot="1">
      <c r="C48" s="72" t="s">
        <v>166</v>
      </c>
      <c r="E48" s="62"/>
      <c r="F48" s="62"/>
      <c r="G48" s="137">
        <f>SUM(G41:G46)</f>
        <v>1054</v>
      </c>
      <c r="H48" s="137"/>
      <c r="I48" s="46"/>
      <c r="J48" s="152">
        <f>SUM(J42:J46)</f>
        <v>1054</v>
      </c>
      <c r="K48" s="84"/>
    </row>
    <row r="49" spans="5:9" ht="16.5" customHeight="1">
      <c r="E49" s="62"/>
      <c r="F49" s="62"/>
      <c r="G49" s="46"/>
      <c r="H49" s="38"/>
      <c r="I49" s="46"/>
    </row>
    <row r="50" spans="1:9" ht="16.5" customHeight="1">
      <c r="A50" s="62">
        <v>3</v>
      </c>
      <c r="B50" s="71" t="s">
        <v>61</v>
      </c>
      <c r="C50" s="62" t="s">
        <v>148</v>
      </c>
      <c r="E50" s="62"/>
      <c r="F50" s="62"/>
      <c r="G50" s="46"/>
      <c r="H50" s="38"/>
      <c r="I50" s="46"/>
    </row>
    <row r="51" spans="3:9" ht="16.5" customHeight="1">
      <c r="C51" s="62" t="s">
        <v>162</v>
      </c>
      <c r="E51" s="62"/>
      <c r="F51" s="62"/>
      <c r="G51" s="46"/>
      <c r="H51" s="38"/>
      <c r="I51" s="46"/>
    </row>
    <row r="52" spans="3:9" ht="16.5" customHeight="1">
      <c r="C52" s="62" t="s">
        <v>163</v>
      </c>
      <c r="E52" s="62"/>
      <c r="F52" s="62"/>
      <c r="G52" s="46"/>
      <c r="H52" s="38"/>
      <c r="I52" s="46"/>
    </row>
    <row r="53" spans="3:12" ht="16.5" customHeight="1">
      <c r="C53" s="62" t="s">
        <v>27</v>
      </c>
      <c r="D53" s="62" t="s">
        <v>205</v>
      </c>
      <c r="E53" s="62"/>
      <c r="F53" s="62"/>
      <c r="G53" s="116">
        <f>G42/(141569789/1000)*100</f>
        <v>0.7445091268731071</v>
      </c>
      <c r="H53" s="38"/>
      <c r="I53" s="116"/>
      <c r="J53" s="155">
        <f>G53</f>
        <v>0.7445091268731071</v>
      </c>
      <c r="L53" s="124"/>
    </row>
    <row r="54" spans="3:15" ht="16.5" customHeight="1">
      <c r="C54" s="62" t="s">
        <v>106</v>
      </c>
      <c r="D54" s="62" t="s">
        <v>177</v>
      </c>
      <c r="E54" s="76"/>
      <c r="F54" s="62"/>
      <c r="G54" s="46" t="s">
        <v>3</v>
      </c>
      <c r="H54" s="38"/>
      <c r="I54" s="46"/>
      <c r="J54" s="63" t="str">
        <f>G54</f>
        <v>N/A</v>
      </c>
      <c r="L54" s="124"/>
      <c r="N54" s="125"/>
      <c r="O54" s="126"/>
    </row>
    <row r="55" spans="3:15" ht="16.5" customHeight="1">
      <c r="C55" s="62"/>
      <c r="E55" s="76"/>
      <c r="F55" s="62"/>
      <c r="G55" s="46"/>
      <c r="H55" s="38"/>
      <c r="I55" s="46"/>
      <c r="L55" s="124"/>
      <c r="N55" s="125"/>
      <c r="O55" s="126"/>
    </row>
    <row r="56" spans="2:15" ht="16.5" customHeight="1">
      <c r="B56" s="71" t="s">
        <v>149</v>
      </c>
      <c r="C56" s="62" t="s">
        <v>150</v>
      </c>
      <c r="E56" s="76"/>
      <c r="F56" s="62"/>
      <c r="L56" s="124"/>
      <c r="M56" s="126"/>
      <c r="N56" s="125"/>
      <c r="O56" s="126"/>
    </row>
    <row r="57" spans="5:15" ht="16.5" customHeight="1">
      <c r="E57" s="112"/>
      <c r="F57" s="113"/>
      <c r="G57" s="115"/>
      <c r="H57" s="112"/>
      <c r="L57" s="124"/>
      <c r="M57" s="126"/>
      <c r="N57" s="125"/>
      <c r="O57" s="126"/>
    </row>
    <row r="58" spans="4:15" ht="16.5" customHeight="1">
      <c r="D58" s="107"/>
      <c r="L58" s="124"/>
      <c r="M58" s="126"/>
      <c r="N58" s="125"/>
      <c r="O58" s="126"/>
    </row>
    <row r="59" spans="4:15" ht="16.5" customHeight="1">
      <c r="D59" s="111"/>
      <c r="L59" s="124"/>
      <c r="M59" s="126"/>
      <c r="N59" s="125"/>
      <c r="O59" s="126"/>
    </row>
    <row r="60" spans="4:15" ht="16.5" customHeight="1">
      <c r="D60" s="107"/>
      <c r="L60" s="124"/>
      <c r="M60" s="126"/>
      <c r="N60" s="125"/>
      <c r="O60" s="126"/>
    </row>
    <row r="61" spans="4:15" ht="16.5" customHeight="1">
      <c r="D61" s="107"/>
      <c r="L61" s="124"/>
      <c r="M61" s="126"/>
      <c r="N61" s="125"/>
      <c r="O61" s="126"/>
    </row>
    <row r="62" spans="4:15" ht="16.5" customHeight="1">
      <c r="D62" s="107"/>
      <c r="L62" s="124"/>
      <c r="O62" s="126"/>
    </row>
    <row r="63" spans="4:15" ht="16.5" customHeight="1">
      <c r="D63" s="111"/>
      <c r="L63" s="124"/>
      <c r="O63" s="127"/>
    </row>
    <row r="64" ht="16.5" customHeight="1">
      <c r="D64" s="111"/>
    </row>
    <row r="65" ht="16.5" customHeight="1">
      <c r="D65" s="111"/>
    </row>
    <row r="66" ht="16.5" customHeight="1">
      <c r="D66" s="111"/>
    </row>
    <row r="67" ht="16.5" customHeight="1">
      <c r="D67" s="114"/>
    </row>
    <row r="69" ht="16.5" customHeight="1">
      <c r="D69" s="107"/>
    </row>
    <row r="70" ht="16.5" customHeight="1">
      <c r="D70" s="107"/>
    </row>
    <row r="71" ht="16.5" customHeight="1">
      <c r="D71" s="107"/>
    </row>
    <row r="72" ht="16.5" customHeight="1">
      <c r="D72" s="107"/>
    </row>
    <row r="73" spans="3:8" ht="16.5" customHeight="1">
      <c r="C73" s="62"/>
      <c r="E73" s="62"/>
      <c r="F73" s="62"/>
      <c r="H73" s="62"/>
    </row>
    <row r="74" spans="3:8" ht="16.5" customHeight="1">
      <c r="C74" s="62"/>
      <c r="E74" s="62"/>
      <c r="F74" s="62"/>
      <c r="H74" s="62"/>
    </row>
    <row r="75" spans="3:8" ht="16.5" customHeight="1">
      <c r="C75" s="62"/>
      <c r="E75" s="62"/>
      <c r="F75" s="62"/>
      <c r="H75" s="62"/>
    </row>
    <row r="76" spans="3:8" ht="16.5" customHeight="1">
      <c r="C76" s="62"/>
      <c r="E76" s="62"/>
      <c r="F76" s="62"/>
      <c r="H76" s="62"/>
    </row>
    <row r="77" spans="3:8" ht="16.5" customHeight="1">
      <c r="C77" s="62"/>
      <c r="E77" s="62"/>
      <c r="F77" s="62"/>
      <c r="H77" s="62"/>
    </row>
    <row r="78" spans="3:8" ht="16.5" customHeight="1">
      <c r="C78" s="62"/>
      <c r="E78" s="62"/>
      <c r="F78" s="62"/>
      <c r="H78" s="62"/>
    </row>
    <row r="79" spans="3:8" ht="16.5" customHeight="1">
      <c r="C79" s="62"/>
      <c r="E79" s="62"/>
      <c r="F79" s="62"/>
      <c r="H79" s="62"/>
    </row>
    <row r="80" spans="3:8" ht="16.5" customHeight="1">
      <c r="C80" s="62"/>
      <c r="E80" s="62"/>
      <c r="F80" s="62"/>
      <c r="H80" s="62"/>
    </row>
    <row r="81" spans="3:8" ht="16.5" customHeight="1">
      <c r="C81" s="62"/>
      <c r="E81" s="62"/>
      <c r="F81" s="62"/>
      <c r="H81" s="62"/>
    </row>
    <row r="82" spans="3:8" ht="16.5" customHeight="1">
      <c r="C82" s="62"/>
      <c r="E82" s="62"/>
      <c r="F82" s="62"/>
      <c r="H82" s="62"/>
    </row>
    <row r="83" spans="3:8" ht="16.5" customHeight="1">
      <c r="C83" s="62"/>
      <c r="E83" s="62"/>
      <c r="F83" s="62"/>
      <c r="H83" s="62"/>
    </row>
    <row r="84" spans="3:8" ht="16.5" customHeight="1">
      <c r="C84" s="62"/>
      <c r="E84" s="62"/>
      <c r="F84" s="62"/>
      <c r="H84" s="62"/>
    </row>
    <row r="85" spans="3:8" ht="16.5" customHeight="1">
      <c r="C85" s="62"/>
      <c r="E85" s="62"/>
      <c r="F85" s="62"/>
      <c r="H85" s="62"/>
    </row>
    <row r="86" spans="3:8" ht="16.5" customHeight="1">
      <c r="C86" s="62"/>
      <c r="E86" s="62"/>
      <c r="F86" s="62"/>
      <c r="H86" s="62"/>
    </row>
    <row r="87" spans="3:8" ht="16.5" customHeight="1">
      <c r="C87" s="62"/>
      <c r="E87" s="62"/>
      <c r="F87" s="62"/>
      <c r="H87" s="62"/>
    </row>
    <row r="88" spans="3:8" ht="16.5" customHeight="1">
      <c r="C88" s="62"/>
      <c r="E88" s="62"/>
      <c r="F88" s="62"/>
      <c r="H88" s="62"/>
    </row>
    <row r="89" spans="3:8" ht="16.5" customHeight="1">
      <c r="C89" s="62"/>
      <c r="E89" s="62"/>
      <c r="F89" s="62"/>
      <c r="H89" s="62"/>
    </row>
    <row r="90" spans="3:8" ht="16.5" customHeight="1">
      <c r="C90" s="62"/>
      <c r="E90" s="62"/>
      <c r="F90" s="62"/>
      <c r="H90" s="62"/>
    </row>
    <row r="91" spans="3:8" ht="16.5" customHeight="1">
      <c r="C91" s="62"/>
      <c r="E91" s="62"/>
      <c r="F91" s="62"/>
      <c r="H91" s="62"/>
    </row>
    <row r="92" spans="3:8" ht="16.5" customHeight="1">
      <c r="C92" s="62"/>
      <c r="E92" s="62"/>
      <c r="F92" s="62"/>
      <c r="H92" s="62"/>
    </row>
    <row r="93" spans="3:8" ht="16.5" customHeight="1">
      <c r="C93" s="62"/>
      <c r="E93" s="62"/>
      <c r="F93" s="62"/>
      <c r="H93" s="62"/>
    </row>
    <row r="94" spans="3:8" ht="16.5" customHeight="1">
      <c r="C94" s="62"/>
      <c r="E94" s="62"/>
      <c r="F94" s="62"/>
      <c r="H94" s="62"/>
    </row>
    <row r="95" spans="3:8" ht="16.5" customHeight="1">
      <c r="C95" s="62"/>
      <c r="E95" s="62"/>
      <c r="F95" s="62"/>
      <c r="H95" s="62"/>
    </row>
    <row r="96" spans="3:8" ht="16.5" customHeight="1">
      <c r="C96" s="62"/>
      <c r="E96" s="62"/>
      <c r="F96" s="62"/>
      <c r="H96" s="62"/>
    </row>
    <row r="97" spans="3:8" ht="16.5" customHeight="1">
      <c r="C97" s="62"/>
      <c r="E97" s="62"/>
      <c r="F97" s="62"/>
      <c r="H97" s="62"/>
    </row>
    <row r="98" spans="3:8" ht="16.5" customHeight="1">
      <c r="C98" s="62"/>
      <c r="E98" s="62"/>
      <c r="F98" s="62"/>
      <c r="H98" s="62"/>
    </row>
    <row r="99" spans="3:8" ht="16.5" customHeight="1">
      <c r="C99" s="62"/>
      <c r="E99" s="62"/>
      <c r="F99" s="62"/>
      <c r="H99" s="62"/>
    </row>
    <row r="100" spans="3:8" ht="16.5" customHeight="1">
      <c r="C100" s="62"/>
      <c r="E100" s="62"/>
      <c r="F100" s="62"/>
      <c r="H100" s="62"/>
    </row>
    <row r="101" spans="3:8" ht="16.5" customHeight="1">
      <c r="C101" s="62"/>
      <c r="E101" s="62"/>
      <c r="F101" s="62"/>
      <c r="H101" s="62"/>
    </row>
    <row r="102" spans="3:8" ht="16.5" customHeight="1">
      <c r="C102" s="62"/>
      <c r="E102" s="62"/>
      <c r="F102" s="62"/>
      <c r="H102" s="62"/>
    </row>
    <row r="103" spans="3:8" ht="16.5" customHeight="1">
      <c r="C103" s="62"/>
      <c r="E103" s="62"/>
      <c r="F103" s="62"/>
      <c r="H103" s="62"/>
    </row>
    <row r="104" spans="3:8" ht="16.5" customHeight="1">
      <c r="C104" s="62"/>
      <c r="E104" s="62"/>
      <c r="F104" s="62"/>
      <c r="H104" s="62"/>
    </row>
    <row r="105" spans="3:8" ht="16.5" customHeight="1">
      <c r="C105" s="62"/>
      <c r="E105" s="62"/>
      <c r="F105" s="62"/>
      <c r="H105" s="62"/>
    </row>
    <row r="106" spans="3:8" ht="16.5" customHeight="1">
      <c r="C106" s="62"/>
      <c r="E106" s="62"/>
      <c r="F106" s="62"/>
      <c r="H106" s="62"/>
    </row>
    <row r="107" spans="3:8" ht="16.5" customHeight="1">
      <c r="C107" s="62"/>
      <c r="E107" s="62"/>
      <c r="F107" s="62"/>
      <c r="H107" s="62"/>
    </row>
    <row r="108" spans="3:8" ht="16.5" customHeight="1">
      <c r="C108" s="62"/>
      <c r="E108" s="62"/>
      <c r="F108" s="62"/>
      <c r="H108" s="62"/>
    </row>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sheetData>
  <mergeCells count="6">
    <mergeCell ref="A8:K8"/>
    <mergeCell ref="A1:K1"/>
    <mergeCell ref="A2:K2"/>
    <mergeCell ref="A3:K3"/>
    <mergeCell ref="A5:K5"/>
    <mergeCell ref="A6:K6"/>
  </mergeCells>
  <printOptions/>
  <pageMargins left="0.5905511811023623" right="0.5905511811023623" top="0.4724409448818898" bottom="0.5511811023622047" header="0.3937007874015748" footer="0.3937007874015748"/>
  <pageSetup orientation="portrait" paperSize="9" scale="70"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50"/>
  <sheetViews>
    <sheetView zoomScale="85" zoomScaleNormal="85" workbookViewId="0" topLeftCell="A33">
      <selection activeCell="G17" sqref="G17"/>
    </sheetView>
  </sheetViews>
  <sheetFormatPr defaultColWidth="9.140625" defaultRowHeight="12.75"/>
  <cols>
    <col min="1" max="1" width="4.7109375" style="72" customWidth="1"/>
    <col min="2" max="2" width="2.57421875" style="62" customWidth="1"/>
    <col min="3" max="3" width="20.7109375" style="62" customWidth="1"/>
    <col min="4" max="6" width="7.8515625" style="62" customWidth="1"/>
    <col min="7" max="7" width="11.7109375" style="65" customWidth="1"/>
    <col min="8" max="8" width="3.421875" style="38" customWidth="1"/>
    <col min="9" max="9" width="11.8515625" style="65" customWidth="1"/>
    <col min="10" max="13" width="0" style="62" hidden="1" customWidth="1"/>
    <col min="14" max="16384" width="7.8515625" style="62" customWidth="1"/>
  </cols>
  <sheetData>
    <row r="1" spans="1:9" s="61" customFormat="1" ht="15.75" customHeight="1">
      <c r="A1" s="156" t="s">
        <v>7</v>
      </c>
      <c r="B1" s="156"/>
      <c r="C1" s="156"/>
      <c r="D1" s="156"/>
      <c r="E1" s="156"/>
      <c r="F1" s="156"/>
      <c r="G1" s="156"/>
      <c r="H1" s="156"/>
      <c r="I1" s="156"/>
    </row>
    <row r="2" spans="1:9" s="61" customFormat="1" ht="15.75" customHeight="1">
      <c r="A2" s="156" t="s">
        <v>103</v>
      </c>
      <c r="B2" s="156"/>
      <c r="C2" s="156"/>
      <c r="D2" s="156"/>
      <c r="E2" s="156"/>
      <c r="F2" s="156"/>
      <c r="G2" s="156"/>
      <c r="H2" s="156"/>
      <c r="I2" s="156"/>
    </row>
    <row r="3" spans="1:9" s="61" customFormat="1" ht="15.75" customHeight="1">
      <c r="A3" s="156" t="s">
        <v>0</v>
      </c>
      <c r="B3" s="156"/>
      <c r="C3" s="156"/>
      <c r="D3" s="156"/>
      <c r="E3" s="156"/>
      <c r="F3" s="156"/>
      <c r="G3" s="156"/>
      <c r="H3" s="156"/>
      <c r="I3" s="156"/>
    </row>
    <row r="4" spans="7:9" s="61" customFormat="1" ht="15.75" customHeight="1">
      <c r="G4" s="63"/>
      <c r="H4" s="40"/>
      <c r="I4" s="63"/>
    </row>
    <row r="5" spans="1:9" s="61" customFormat="1" ht="15.75" customHeight="1">
      <c r="A5" s="156" t="s">
        <v>105</v>
      </c>
      <c r="B5" s="156"/>
      <c r="C5" s="156"/>
      <c r="D5" s="156"/>
      <c r="E5" s="156"/>
      <c r="F5" s="156"/>
      <c r="G5" s="156"/>
      <c r="H5" s="156"/>
      <c r="I5" s="156"/>
    </row>
    <row r="6" spans="1:9" s="61" customFormat="1" ht="15.75" customHeight="1">
      <c r="A6" s="156" t="s">
        <v>178</v>
      </c>
      <c r="B6" s="156"/>
      <c r="C6" s="156"/>
      <c r="D6" s="156"/>
      <c r="E6" s="156"/>
      <c r="F6" s="156"/>
      <c r="G6" s="156"/>
      <c r="H6" s="156"/>
      <c r="I6" s="156"/>
    </row>
    <row r="7" spans="7:9" s="61" customFormat="1" ht="15.75" customHeight="1">
      <c r="G7" s="63"/>
      <c r="H7" s="40"/>
      <c r="I7" s="63"/>
    </row>
    <row r="8" spans="1:9" s="61" customFormat="1" ht="15.75" customHeight="1">
      <c r="A8" s="156" t="s">
        <v>136</v>
      </c>
      <c r="B8" s="156"/>
      <c r="C8" s="156"/>
      <c r="D8" s="156"/>
      <c r="E8" s="156"/>
      <c r="F8" s="156"/>
      <c r="G8" s="156"/>
      <c r="H8" s="156"/>
      <c r="I8" s="156"/>
    </row>
    <row r="9" spans="1:26" ht="15.75" customHeight="1">
      <c r="A9" s="74"/>
      <c r="B9" s="74"/>
      <c r="C9" s="74"/>
      <c r="D9" s="74"/>
      <c r="E9" s="74"/>
      <c r="F9" s="74"/>
      <c r="G9" s="63"/>
      <c r="H9" s="75"/>
      <c r="I9" s="63"/>
      <c r="J9" s="74"/>
      <c r="K9" s="74"/>
      <c r="L9" s="88"/>
      <c r="M9" s="88"/>
      <c r="N9" s="88"/>
      <c r="O9" s="88"/>
      <c r="P9" s="88"/>
      <c r="Q9" s="88"/>
      <c r="R9" s="88"/>
      <c r="S9" s="88"/>
      <c r="T9" s="88"/>
      <c r="U9" s="88"/>
      <c r="V9" s="88"/>
      <c r="W9" s="88"/>
      <c r="X9" s="88"/>
      <c r="Y9" s="88"/>
      <c r="Z9" s="88"/>
    </row>
    <row r="10" spans="7:9" ht="15.75">
      <c r="G10" s="65" t="s">
        <v>84</v>
      </c>
      <c r="I10" s="65" t="s">
        <v>83</v>
      </c>
    </row>
    <row r="11" spans="7:9" ht="15.75">
      <c r="G11" s="65" t="s">
        <v>32</v>
      </c>
      <c r="H11" s="79"/>
      <c r="I11" s="65" t="s">
        <v>32</v>
      </c>
    </row>
    <row r="12" spans="7:9" ht="15.75">
      <c r="G12" s="96" t="s">
        <v>179</v>
      </c>
      <c r="H12" s="100"/>
      <c r="I12" s="92" t="s">
        <v>180</v>
      </c>
    </row>
    <row r="13" spans="7:9" ht="15.75">
      <c r="G13" s="97" t="s">
        <v>9</v>
      </c>
      <c r="H13" s="101"/>
      <c r="I13" s="97" t="str">
        <f>G13</f>
        <v>RM'000</v>
      </c>
    </row>
    <row r="14" spans="7:9" ht="6" customHeight="1">
      <c r="G14" s="91"/>
      <c r="H14" s="102"/>
      <c r="I14" s="63"/>
    </row>
    <row r="15" spans="1:9" ht="15.75">
      <c r="A15" s="93" t="s">
        <v>108</v>
      </c>
      <c r="B15" s="62" t="s">
        <v>28</v>
      </c>
      <c r="G15" s="65">
        <v>279817</v>
      </c>
      <c r="I15" s="65">
        <v>281529</v>
      </c>
    </row>
    <row r="16" spans="1:9" ht="15.75">
      <c r="A16" s="93" t="s">
        <v>109</v>
      </c>
      <c r="B16" s="62" t="s">
        <v>29</v>
      </c>
      <c r="G16" s="65">
        <f>44513-475-484-155</f>
        <v>43399</v>
      </c>
      <c r="I16" s="65">
        <v>43350</v>
      </c>
    </row>
    <row r="17" spans="1:9" ht="15.75">
      <c r="A17" s="93" t="s">
        <v>110</v>
      </c>
      <c r="B17" s="62" t="s">
        <v>30</v>
      </c>
      <c r="G17" s="65">
        <f>475+484+154</f>
        <v>1113</v>
      </c>
      <c r="I17" s="65">
        <v>1140</v>
      </c>
    </row>
    <row r="18" spans="1:10" ht="15.75">
      <c r="A18" s="93" t="s">
        <v>111</v>
      </c>
      <c r="B18" s="62" t="s">
        <v>31</v>
      </c>
      <c r="G18" s="65">
        <f>5368+2076+682+30595</f>
        <v>38721</v>
      </c>
      <c r="I18" s="65">
        <f>5368+122+1753+30952</f>
        <v>38195</v>
      </c>
      <c r="J18" s="62" t="s">
        <v>98</v>
      </c>
    </row>
    <row r="19" ht="6" customHeight="1"/>
    <row r="20" spans="1:2" ht="15.75">
      <c r="A20" s="93" t="s">
        <v>112</v>
      </c>
      <c r="B20" s="62" t="s">
        <v>33</v>
      </c>
    </row>
    <row r="21" spans="3:9" ht="15.75">
      <c r="C21" s="62" t="s">
        <v>34</v>
      </c>
      <c r="G21" s="104">
        <v>66139</v>
      </c>
      <c r="I21" s="104">
        <v>67311</v>
      </c>
    </row>
    <row r="22" spans="3:9" ht="15.75">
      <c r="C22" s="62" t="s">
        <v>37</v>
      </c>
      <c r="G22" s="105">
        <f>541542-453988</f>
        <v>87554</v>
      </c>
      <c r="I22" s="105">
        <v>51009</v>
      </c>
    </row>
    <row r="23" spans="3:9" ht="15.75">
      <c r="C23" s="62" t="s">
        <v>35</v>
      </c>
      <c r="G23" s="105">
        <v>189208</v>
      </c>
      <c r="I23" s="105">
        <v>258502</v>
      </c>
    </row>
    <row r="24" spans="3:9" ht="15.75">
      <c r="C24" s="62" t="s">
        <v>36</v>
      </c>
      <c r="G24" s="105">
        <f>2820+9049</f>
        <v>11869</v>
      </c>
      <c r="I24" s="105">
        <f>35051+621</f>
        <v>35672</v>
      </c>
    </row>
    <row r="25" spans="3:10" ht="15.75">
      <c r="C25" s="62" t="s">
        <v>8</v>
      </c>
      <c r="G25" s="105">
        <f>11663+36268</f>
        <v>47931</v>
      </c>
      <c r="I25" s="105">
        <f>16790+28943</f>
        <v>45733</v>
      </c>
      <c r="J25" s="62" t="s">
        <v>99</v>
      </c>
    </row>
    <row r="26" spans="7:9" ht="15.75">
      <c r="G26" s="78">
        <f>SUM(G21:G25)</f>
        <v>402701</v>
      </c>
      <c r="I26" s="78">
        <f>SUM(I21:I25)</f>
        <v>458227</v>
      </c>
    </row>
    <row r="27" spans="1:9" ht="15.75">
      <c r="A27" s="93" t="s">
        <v>113</v>
      </c>
      <c r="B27" s="62" t="s">
        <v>38</v>
      </c>
      <c r="G27" s="98"/>
      <c r="I27" s="98"/>
    </row>
    <row r="28" spans="3:10" ht="15.75">
      <c r="C28" s="62" t="s">
        <v>39</v>
      </c>
      <c r="G28" s="104">
        <f>132894+9644</f>
        <v>142538</v>
      </c>
      <c r="I28" s="104">
        <v>172421</v>
      </c>
      <c r="J28" s="62" t="s">
        <v>137</v>
      </c>
    </row>
    <row r="29" spans="3:9" ht="15.75">
      <c r="C29" s="62" t="s">
        <v>167</v>
      </c>
      <c r="G29" s="105">
        <f>112551+138779</f>
        <v>251330</v>
      </c>
      <c r="I29" s="105">
        <v>278397</v>
      </c>
    </row>
    <row r="30" spans="3:9" ht="15.75">
      <c r="C30" s="62" t="s">
        <v>40</v>
      </c>
      <c r="G30" s="105">
        <f>27070+80+2031+2351</f>
        <v>31532</v>
      </c>
      <c r="I30" s="105">
        <f>25581+1573+2031</f>
        <v>29185</v>
      </c>
    </row>
    <row r="31" spans="3:9" ht="15.75">
      <c r="C31" s="62" t="s">
        <v>41</v>
      </c>
      <c r="G31" s="105">
        <v>95</v>
      </c>
      <c r="I31" s="105">
        <v>371</v>
      </c>
    </row>
    <row r="32" spans="7:9" ht="15.75">
      <c r="G32" s="78">
        <f>SUM(G28:G31)</f>
        <v>425495</v>
      </c>
      <c r="I32" s="78">
        <f>SUM(I28:I31)</f>
        <v>480374</v>
      </c>
    </row>
    <row r="33" spans="7:9" ht="6" customHeight="1">
      <c r="G33" s="79"/>
      <c r="I33" s="79"/>
    </row>
    <row r="34" spans="1:9" ht="15.75">
      <c r="A34" s="93" t="s">
        <v>114</v>
      </c>
      <c r="B34" s="62" t="s">
        <v>42</v>
      </c>
      <c r="G34" s="65">
        <f>G26-G32</f>
        <v>-22794</v>
      </c>
      <c r="I34" s="65">
        <f>I26-I32</f>
        <v>-22147</v>
      </c>
    </row>
    <row r="35" ht="6.75" customHeight="1"/>
    <row r="36" spans="7:9" ht="16.5" thickBot="1">
      <c r="G36" s="106">
        <f>G34+SUM(G15:G18)</f>
        <v>340256</v>
      </c>
      <c r="I36" s="106">
        <f>I34+SUM(I15:I18)</f>
        <v>342067</v>
      </c>
    </row>
    <row r="37" ht="5.25" customHeight="1"/>
    <row r="38" spans="1:2" ht="15.75">
      <c r="A38" s="93" t="s">
        <v>115</v>
      </c>
      <c r="B38" s="62" t="s">
        <v>43</v>
      </c>
    </row>
    <row r="39" spans="2:9" ht="15.75">
      <c r="B39" s="62" t="s">
        <v>44</v>
      </c>
      <c r="G39" s="65">
        <v>141952</v>
      </c>
      <c r="I39" s="65">
        <v>141075</v>
      </c>
    </row>
    <row r="40" ht="15.75">
      <c r="B40" s="62" t="s">
        <v>45</v>
      </c>
    </row>
    <row r="41" spans="3:9" ht="15.75">
      <c r="C41" s="62" t="s">
        <v>46</v>
      </c>
      <c r="G41" s="65">
        <v>29323</v>
      </c>
      <c r="I41" s="65">
        <v>29080</v>
      </c>
    </row>
    <row r="42" spans="3:9" ht="15.75">
      <c r="C42" s="62" t="s">
        <v>47</v>
      </c>
      <c r="G42" s="65">
        <f>4523+4174</f>
        <v>8697</v>
      </c>
      <c r="I42" s="65">
        <f>2285+5920+256+2145</f>
        <v>10606</v>
      </c>
    </row>
    <row r="43" spans="3:9" ht="15.75">
      <c r="C43" s="62" t="s">
        <v>48</v>
      </c>
      <c r="G43" s="94">
        <v>86221</v>
      </c>
      <c r="I43" s="94">
        <v>85167</v>
      </c>
    </row>
    <row r="44" spans="7:9" ht="15.75">
      <c r="G44" s="65">
        <f>SUM(G39:G43)</f>
        <v>266193</v>
      </c>
      <c r="I44" s="65">
        <f>SUM(I39:I43)</f>
        <v>265928</v>
      </c>
    </row>
    <row r="45" spans="1:9" ht="15.75">
      <c r="A45" s="93" t="s">
        <v>116</v>
      </c>
      <c r="B45" s="62" t="s">
        <v>49</v>
      </c>
      <c r="G45" s="65">
        <v>4306</v>
      </c>
      <c r="I45" s="65">
        <v>4400</v>
      </c>
    </row>
    <row r="46" spans="1:9" ht="15.75">
      <c r="A46" s="93" t="s">
        <v>117</v>
      </c>
      <c r="B46" s="62" t="s">
        <v>50</v>
      </c>
      <c r="G46" s="65">
        <f>50152</f>
        <v>50152</v>
      </c>
      <c r="I46" s="65">
        <f>49278</f>
        <v>49278</v>
      </c>
    </row>
    <row r="47" spans="1:9" ht="15.75">
      <c r="A47" s="93" t="s">
        <v>118</v>
      </c>
      <c r="B47" s="62" t="s">
        <v>51</v>
      </c>
      <c r="G47" s="65">
        <f>12940+6536+1+128</f>
        <v>19605</v>
      </c>
      <c r="I47" s="65">
        <f>12931+6536+814+2180</f>
        <v>22461</v>
      </c>
    </row>
    <row r="48" spans="7:9" ht="16.5" thickBot="1">
      <c r="G48" s="106">
        <f>SUM(G44:G47)</f>
        <v>340256</v>
      </c>
      <c r="I48" s="106">
        <f>SUM(I44:I47)</f>
        <v>342067</v>
      </c>
    </row>
    <row r="49" ht="5.25" customHeight="1"/>
    <row r="50" spans="1:9" ht="15.75">
      <c r="A50" s="93" t="s">
        <v>119</v>
      </c>
      <c r="B50" s="62" t="s">
        <v>52</v>
      </c>
      <c r="G50" s="99">
        <f>(G44-G18)/G39*100</f>
        <v>160.24571686203788</v>
      </c>
      <c r="H50" s="103"/>
      <c r="I50" s="95">
        <f>(I44-I18)/I39*100</f>
        <v>161.4269005847953</v>
      </c>
    </row>
  </sheetData>
  <mergeCells count="6">
    <mergeCell ref="A6:I6"/>
    <mergeCell ref="A8:I8"/>
    <mergeCell ref="A1:I1"/>
    <mergeCell ref="A2:I2"/>
    <mergeCell ref="A3:I3"/>
    <mergeCell ref="A5:I5"/>
  </mergeCells>
  <printOptions/>
  <pageMargins left="0.7480314960629921" right="0.7480314960629921" top="0.3937007874015748" bottom="0.3937007874015748" header="0.1968503937007874" footer="0.1968503937007874"/>
  <pageSetup orientation="portrait" paperSize="9" r:id="rId1"/>
</worksheet>
</file>

<file path=xl/worksheets/sheet3.xml><?xml version="1.0" encoding="utf-8"?>
<worksheet xmlns="http://schemas.openxmlformats.org/spreadsheetml/2006/main" xmlns:r="http://schemas.openxmlformats.org/officeDocument/2006/relationships">
  <dimension ref="A1:Y239"/>
  <sheetViews>
    <sheetView tabSelected="1" view="pageBreakPreview" zoomScale="60" zoomScaleNormal="85" workbookViewId="0" topLeftCell="A218">
      <selection activeCell="K215" sqref="K215"/>
    </sheetView>
  </sheetViews>
  <sheetFormatPr defaultColWidth="9.140625" defaultRowHeight="15.75" customHeight="1"/>
  <cols>
    <col min="1" max="1" width="6.57421875" style="71" customWidth="1"/>
    <col min="2" max="2" width="3.140625" style="71" customWidth="1"/>
    <col min="3" max="3" width="2.8515625" style="62" customWidth="1"/>
    <col min="4" max="4" width="12.140625" style="62" customWidth="1"/>
    <col min="5" max="5" width="7.8515625" style="62" customWidth="1"/>
    <col min="6" max="6" width="8.421875" style="62" customWidth="1"/>
    <col min="7" max="7" width="10.00390625" style="62" customWidth="1"/>
    <col min="8" max="8" width="11.421875" style="62" customWidth="1"/>
    <col min="9" max="9" width="18.00390625" style="62" customWidth="1"/>
    <col min="10" max="10" width="13.421875" style="62" customWidth="1"/>
    <col min="11" max="25" width="7.8515625" style="88" customWidth="1"/>
    <col min="26" max="16384" width="7.8515625" style="62" customWidth="1"/>
  </cols>
  <sheetData>
    <row r="1" spans="1:10" ht="15.75" customHeight="1">
      <c r="A1" s="156" t="s">
        <v>7</v>
      </c>
      <c r="B1" s="156"/>
      <c r="C1" s="156"/>
      <c r="D1" s="156"/>
      <c r="E1" s="156"/>
      <c r="F1" s="156"/>
      <c r="G1" s="156"/>
      <c r="H1" s="156"/>
      <c r="I1" s="156"/>
      <c r="J1" s="156"/>
    </row>
    <row r="2" spans="1:10" ht="15.75" customHeight="1">
      <c r="A2" s="156" t="s">
        <v>103</v>
      </c>
      <c r="B2" s="156"/>
      <c r="C2" s="156"/>
      <c r="D2" s="156"/>
      <c r="E2" s="156"/>
      <c r="F2" s="156"/>
      <c r="G2" s="156"/>
      <c r="H2" s="156"/>
      <c r="I2" s="156"/>
      <c r="J2" s="156"/>
    </row>
    <row r="3" spans="1:10" ht="15.75" customHeight="1">
      <c r="A3" s="156" t="s">
        <v>0</v>
      </c>
      <c r="B3" s="156"/>
      <c r="C3" s="156"/>
      <c r="D3" s="156"/>
      <c r="E3" s="156"/>
      <c r="F3" s="156"/>
      <c r="G3" s="156"/>
      <c r="H3" s="156"/>
      <c r="I3" s="156"/>
      <c r="J3" s="156"/>
    </row>
    <row r="4" spans="1:10" ht="15.75" customHeight="1">
      <c r="A4" s="74"/>
      <c r="B4" s="74"/>
      <c r="C4" s="74"/>
      <c r="D4" s="74"/>
      <c r="E4" s="74"/>
      <c r="F4" s="74"/>
      <c r="G4" s="74"/>
      <c r="H4" s="74"/>
      <c r="I4" s="74"/>
      <c r="J4" s="74"/>
    </row>
    <row r="5" spans="1:10" ht="15.75" customHeight="1">
      <c r="A5" s="156" t="s">
        <v>105</v>
      </c>
      <c r="B5" s="156"/>
      <c r="C5" s="156"/>
      <c r="D5" s="156"/>
      <c r="E5" s="156"/>
      <c r="F5" s="156"/>
      <c r="G5" s="156"/>
      <c r="H5" s="156"/>
      <c r="I5" s="156"/>
      <c r="J5" s="156"/>
    </row>
    <row r="6" spans="1:10" ht="15.75" customHeight="1">
      <c r="A6" s="156" t="s">
        <v>181</v>
      </c>
      <c r="B6" s="156"/>
      <c r="C6" s="156"/>
      <c r="D6" s="156"/>
      <c r="E6" s="156"/>
      <c r="F6" s="156"/>
      <c r="G6" s="156"/>
      <c r="H6" s="156"/>
      <c r="I6" s="156"/>
      <c r="J6" s="156"/>
    </row>
    <row r="7" spans="1:10" ht="15.75" customHeight="1">
      <c r="A7" s="74"/>
      <c r="B7" s="74"/>
      <c r="C7" s="74"/>
      <c r="D7" s="74"/>
      <c r="E7" s="74"/>
      <c r="F7" s="74"/>
      <c r="G7" s="74"/>
      <c r="H7" s="74"/>
      <c r="I7" s="74"/>
      <c r="J7" s="74"/>
    </row>
    <row r="8" spans="1:10" ht="15.75" customHeight="1">
      <c r="A8" s="159" t="s">
        <v>104</v>
      </c>
      <c r="B8" s="159"/>
      <c r="C8" s="159"/>
      <c r="D8" s="159"/>
      <c r="E8" s="159"/>
      <c r="F8" s="159"/>
      <c r="G8" s="159"/>
      <c r="H8" s="159"/>
      <c r="I8" s="159"/>
      <c r="J8" s="159"/>
    </row>
    <row r="9" spans="1:10" ht="15.75" customHeight="1">
      <c r="A9" s="138"/>
      <c r="B9" s="138"/>
      <c r="C9" s="138"/>
      <c r="D9" s="138"/>
      <c r="E9" s="138"/>
      <c r="F9" s="138"/>
      <c r="G9" s="138"/>
      <c r="H9" s="138"/>
      <c r="I9" s="138"/>
      <c r="J9" s="138"/>
    </row>
    <row r="10" spans="1:10" ht="15.75" customHeight="1">
      <c r="A10" s="138"/>
      <c r="B10" s="138"/>
      <c r="C10" s="138"/>
      <c r="D10" s="138"/>
      <c r="E10" s="138"/>
      <c r="F10" s="138"/>
      <c r="G10" s="138"/>
      <c r="H10" s="138"/>
      <c r="I10" s="138"/>
      <c r="J10" s="138"/>
    </row>
    <row r="11" spans="1:10" ht="15.75" customHeight="1">
      <c r="A11" s="90"/>
      <c r="B11" s="90"/>
      <c r="C11" s="88"/>
      <c r="D11" s="88"/>
      <c r="E11" s="88"/>
      <c r="F11" s="88"/>
      <c r="G11" s="88"/>
      <c r="H11" s="88"/>
      <c r="I11" s="88"/>
      <c r="J11" s="88"/>
    </row>
    <row r="12" spans="1:2" ht="15.75" customHeight="1">
      <c r="A12" s="77" t="s">
        <v>108</v>
      </c>
      <c r="B12" s="73" t="s">
        <v>85</v>
      </c>
    </row>
    <row r="13" ht="15.75" customHeight="1">
      <c r="A13" s="73"/>
    </row>
    <row r="14" ht="15.75" customHeight="1">
      <c r="A14" s="73"/>
    </row>
    <row r="15" ht="15.75" customHeight="1">
      <c r="A15" s="73"/>
    </row>
    <row r="16" ht="15.75" customHeight="1">
      <c r="A16" s="73"/>
    </row>
    <row r="17" spans="1:2" ht="15.75" customHeight="1">
      <c r="A17" s="77" t="s">
        <v>109</v>
      </c>
      <c r="B17" s="73" t="s">
        <v>100</v>
      </c>
    </row>
    <row r="18" ht="15.75" customHeight="1">
      <c r="A18" s="73"/>
    </row>
    <row r="19" ht="15.75" customHeight="1">
      <c r="A19" s="73"/>
    </row>
    <row r="20" spans="1:2" ht="15.75" customHeight="1">
      <c r="A20" s="77" t="s">
        <v>110</v>
      </c>
      <c r="B20" s="73" t="s">
        <v>102</v>
      </c>
    </row>
    <row r="21" spans="1:3" ht="15.75" customHeight="1">
      <c r="A21" s="73"/>
      <c r="C21" s="61"/>
    </row>
    <row r="22" spans="1:3" ht="15.75" customHeight="1">
      <c r="A22" s="73"/>
      <c r="C22" s="61"/>
    </row>
    <row r="23" spans="1:2" ht="15.75" customHeight="1">
      <c r="A23" s="77" t="s">
        <v>111</v>
      </c>
      <c r="B23" s="73" t="s">
        <v>79</v>
      </c>
    </row>
    <row r="24" spans="1:10" ht="15.75" customHeight="1">
      <c r="A24" s="77"/>
      <c r="B24" s="73"/>
      <c r="I24" s="65" t="s">
        <v>200</v>
      </c>
      <c r="J24" s="65" t="s">
        <v>201</v>
      </c>
    </row>
    <row r="25" spans="1:10" ht="15.75" customHeight="1">
      <c r="A25" s="73"/>
      <c r="B25" s="72" t="s">
        <v>55</v>
      </c>
      <c r="I25" s="65" t="s">
        <v>187</v>
      </c>
      <c r="J25" s="65" t="s">
        <v>187</v>
      </c>
    </row>
    <row r="26" spans="1:10" ht="15.75" customHeight="1">
      <c r="A26" s="73"/>
      <c r="B26" s="72"/>
      <c r="C26" s="64"/>
      <c r="I26" s="65" t="str">
        <f>J26</f>
        <v>31-3-00</v>
      </c>
      <c r="J26" s="92" t="s">
        <v>182</v>
      </c>
    </row>
    <row r="27" spans="1:10" ht="15.75" customHeight="1">
      <c r="A27" s="73"/>
      <c r="B27" s="72"/>
      <c r="I27" s="65" t="str">
        <f>J27</f>
        <v>RM'000</v>
      </c>
      <c r="J27" s="65" t="s">
        <v>9</v>
      </c>
    </row>
    <row r="28" spans="1:7" ht="15.75" customHeight="1">
      <c r="A28" s="73"/>
      <c r="B28" s="72"/>
      <c r="G28" s="65"/>
    </row>
    <row r="29" spans="1:10" ht="15.75" customHeight="1">
      <c r="A29" s="73"/>
      <c r="B29" s="72" t="s">
        <v>53</v>
      </c>
      <c r="I29" s="62">
        <v>-1511</v>
      </c>
      <c r="J29" s="62">
        <f>I29</f>
        <v>-1511</v>
      </c>
    </row>
    <row r="30" spans="1:10" ht="15.75" customHeight="1">
      <c r="A30" s="73"/>
      <c r="B30" s="72" t="s">
        <v>54</v>
      </c>
      <c r="J30" s="62">
        <v>0</v>
      </c>
    </row>
    <row r="31" spans="1:10" ht="15.75" customHeight="1" thickBot="1">
      <c r="A31" s="73"/>
      <c r="I31" s="85">
        <f>SUM(I29:I30)</f>
        <v>-1511</v>
      </c>
      <c r="J31" s="85">
        <f>SUM(J29:J30)</f>
        <v>-1511</v>
      </c>
    </row>
    <row r="32" spans="1:8" ht="15.75" customHeight="1">
      <c r="A32" s="73"/>
      <c r="H32" s="38"/>
    </row>
    <row r="33" spans="1:8" ht="15.75" customHeight="1">
      <c r="A33" s="77" t="s">
        <v>112</v>
      </c>
      <c r="B33" s="73" t="s">
        <v>101</v>
      </c>
      <c r="H33" s="38"/>
    </row>
    <row r="34" spans="1:8" ht="15.75" customHeight="1">
      <c r="A34" s="73"/>
      <c r="C34" s="61"/>
      <c r="H34" s="38"/>
    </row>
    <row r="35" spans="1:8" ht="15.75" customHeight="1">
      <c r="A35" s="73"/>
      <c r="C35" s="61"/>
      <c r="H35" s="38"/>
    </row>
    <row r="36" spans="1:2" ht="15.75" customHeight="1">
      <c r="A36" s="77" t="s">
        <v>113</v>
      </c>
      <c r="B36" s="73" t="s">
        <v>80</v>
      </c>
    </row>
    <row r="37" spans="1:8" ht="15.75" customHeight="1">
      <c r="A37" s="73"/>
      <c r="H37" s="63"/>
    </row>
    <row r="38" spans="1:8" ht="15.75" customHeight="1">
      <c r="A38" s="73"/>
      <c r="C38" s="38"/>
      <c r="D38" s="38"/>
      <c r="E38" s="38"/>
      <c r="F38" s="38"/>
      <c r="G38" s="38"/>
      <c r="H38" s="44"/>
    </row>
    <row r="39" spans="1:8" ht="15.75" customHeight="1">
      <c r="A39" s="73"/>
      <c r="C39" s="38"/>
      <c r="D39" s="38"/>
      <c r="E39" s="38"/>
      <c r="F39" s="38"/>
      <c r="G39" s="38"/>
      <c r="H39" s="44"/>
    </row>
    <row r="40" spans="1:8" ht="15.75" customHeight="1">
      <c r="A40" s="73"/>
      <c r="C40" s="38"/>
      <c r="D40" s="38"/>
      <c r="E40" s="38"/>
      <c r="F40" s="38"/>
      <c r="G40" s="38"/>
      <c r="H40" s="44"/>
    </row>
    <row r="41" spans="1:8" ht="15.75" customHeight="1">
      <c r="A41" s="73"/>
      <c r="C41" s="38"/>
      <c r="D41" s="38"/>
      <c r="E41" s="38"/>
      <c r="F41" s="38"/>
      <c r="G41" s="38"/>
      <c r="H41" s="44"/>
    </row>
    <row r="42" spans="1:8" ht="15.75" customHeight="1">
      <c r="A42" s="73"/>
      <c r="C42" s="38"/>
      <c r="D42" s="38"/>
      <c r="E42" s="38"/>
      <c r="F42" s="38"/>
      <c r="G42" s="38"/>
      <c r="H42" s="44"/>
    </row>
    <row r="43" spans="1:8" ht="15.75" customHeight="1">
      <c r="A43" s="73"/>
      <c r="C43" s="38"/>
      <c r="D43" s="38"/>
      <c r="E43" s="38"/>
      <c r="F43" s="38"/>
      <c r="G43" s="38"/>
      <c r="H43" s="44"/>
    </row>
    <row r="44" spans="1:8" ht="15.75" customHeight="1">
      <c r="A44" s="73"/>
      <c r="C44" s="38"/>
      <c r="D44" s="38"/>
      <c r="E44" s="38"/>
      <c r="F44" s="38"/>
      <c r="G44" s="38"/>
      <c r="H44" s="44"/>
    </row>
    <row r="45" spans="1:8" ht="15.75" customHeight="1">
      <c r="A45" s="73"/>
      <c r="C45" s="38"/>
      <c r="D45" s="38"/>
      <c r="E45" s="38"/>
      <c r="F45" s="38"/>
      <c r="G45" s="38"/>
      <c r="H45" s="44"/>
    </row>
    <row r="46" spans="1:8" ht="15.75" customHeight="1">
      <c r="A46" s="73"/>
      <c r="C46" s="38"/>
      <c r="D46" s="38"/>
      <c r="E46" s="38"/>
      <c r="F46" s="38"/>
      <c r="G46" s="38"/>
      <c r="H46" s="44"/>
    </row>
    <row r="47" spans="1:8" ht="15.75" customHeight="1">
      <c r="A47" s="73"/>
      <c r="C47" s="38"/>
      <c r="D47" s="38"/>
      <c r="E47" s="38"/>
      <c r="F47" s="38"/>
      <c r="G47" s="38"/>
      <c r="H47" s="44"/>
    </row>
    <row r="48" spans="1:8" ht="15.75" customHeight="1">
      <c r="A48" s="73"/>
      <c r="C48" s="38"/>
      <c r="D48" s="38"/>
      <c r="E48" s="38"/>
      <c r="F48" s="38"/>
      <c r="G48" s="38"/>
      <c r="H48" s="44"/>
    </row>
    <row r="49" spans="1:8" ht="15.75" customHeight="1">
      <c r="A49" s="73"/>
      <c r="C49" s="38"/>
      <c r="D49" s="38"/>
      <c r="E49" s="38"/>
      <c r="F49" s="38"/>
      <c r="G49" s="38"/>
      <c r="H49" s="44"/>
    </row>
    <row r="50" spans="1:8" ht="15.75" customHeight="1">
      <c r="A50" s="73"/>
      <c r="C50" s="38"/>
      <c r="D50" s="38"/>
      <c r="E50" s="38"/>
      <c r="F50" s="38"/>
      <c r="G50" s="38"/>
      <c r="H50" s="44"/>
    </row>
    <row r="51" spans="1:8" ht="15.75" customHeight="1">
      <c r="A51" s="73"/>
      <c r="C51" s="38"/>
      <c r="D51" s="38"/>
      <c r="E51" s="38"/>
      <c r="F51" s="38"/>
      <c r="G51" s="38"/>
      <c r="H51" s="44"/>
    </row>
    <row r="52" spans="1:2" ht="15.75" customHeight="1">
      <c r="A52" s="77" t="s">
        <v>114</v>
      </c>
      <c r="B52" s="73" t="s">
        <v>81</v>
      </c>
    </row>
    <row r="53" spans="1:2" ht="15.75" customHeight="1">
      <c r="A53" s="73"/>
      <c r="B53" s="71" t="s">
        <v>61</v>
      </c>
    </row>
    <row r="54" ht="15.75" customHeight="1">
      <c r="A54" s="73"/>
    </row>
    <row r="55" ht="15.75" customHeight="1">
      <c r="A55" s="73"/>
    </row>
    <row r="56" spans="1:3" ht="15.75" customHeight="1">
      <c r="A56" s="73"/>
      <c r="B56" s="71" t="s">
        <v>14</v>
      </c>
      <c r="C56" s="62" t="s">
        <v>183</v>
      </c>
    </row>
    <row r="57" spans="1:10" ht="15.75" customHeight="1">
      <c r="A57" s="73"/>
      <c r="C57" s="71"/>
      <c r="J57" s="63" t="s">
        <v>9</v>
      </c>
    </row>
    <row r="58" spans="1:3" ht="15.75" customHeight="1">
      <c r="A58" s="73"/>
      <c r="C58" s="72"/>
    </row>
    <row r="59" spans="1:3" ht="15.75" customHeight="1">
      <c r="A59" s="73"/>
      <c r="C59" s="65"/>
    </row>
    <row r="60" spans="1:10" ht="15.75" customHeight="1">
      <c r="A60" s="73"/>
      <c r="C60" s="72" t="s">
        <v>168</v>
      </c>
      <c r="J60" s="62">
        <v>2699</v>
      </c>
    </row>
    <row r="61" spans="1:10" ht="15.75" customHeight="1">
      <c r="A61" s="73"/>
      <c r="C61" s="72" t="s">
        <v>169</v>
      </c>
      <c r="J61" s="67">
        <f>34+475</f>
        <v>509</v>
      </c>
    </row>
    <row r="62" spans="1:10" ht="15.75" customHeight="1">
      <c r="A62" s="73"/>
      <c r="C62" s="72"/>
      <c r="J62" s="62">
        <f>SUM(J60:J61)</f>
        <v>3208</v>
      </c>
    </row>
    <row r="63" spans="1:3" ht="15.75" customHeight="1">
      <c r="A63" s="73"/>
      <c r="C63" s="72" t="s">
        <v>170</v>
      </c>
    </row>
    <row r="64" spans="1:10" ht="15.75" customHeight="1">
      <c r="A64" s="73"/>
      <c r="C64" s="72"/>
      <c r="D64" s="62" t="s">
        <v>171</v>
      </c>
      <c r="J64" s="67">
        <f>-2188-27</f>
        <v>-2215</v>
      </c>
    </row>
    <row r="65" spans="1:10" ht="15.75" customHeight="1">
      <c r="A65" s="73"/>
      <c r="C65" s="72"/>
      <c r="J65" s="62">
        <f>SUM(J62:J64)</f>
        <v>993</v>
      </c>
    </row>
    <row r="66" spans="1:10" ht="15.75" customHeight="1">
      <c r="A66" s="73"/>
      <c r="C66" s="72" t="s">
        <v>172</v>
      </c>
      <c r="J66" s="62">
        <f>120</f>
        <v>120</v>
      </c>
    </row>
    <row r="67" spans="1:10" ht="15.75" customHeight="1">
      <c r="A67" s="73"/>
      <c r="C67" s="72"/>
      <c r="J67" s="139">
        <f>SUM(J65:J66)</f>
        <v>1113</v>
      </c>
    </row>
    <row r="68" spans="1:3" ht="15.75" customHeight="1">
      <c r="A68" s="73"/>
      <c r="C68" s="72"/>
    </row>
    <row r="69" spans="1:3" ht="15.75" customHeight="1">
      <c r="A69" s="73"/>
      <c r="C69" s="72"/>
    </row>
    <row r="70" spans="1:10" ht="15.75" customHeight="1">
      <c r="A70" s="73"/>
      <c r="C70" s="93" t="s">
        <v>120</v>
      </c>
      <c r="D70" s="62" t="s">
        <v>173</v>
      </c>
      <c r="J70" s="62">
        <f>577*0.35*2.329</f>
        <v>470.34155</v>
      </c>
    </row>
    <row r="71" spans="1:10" ht="15.75" customHeight="1">
      <c r="A71" s="73"/>
      <c r="C71" s="93" t="s">
        <v>120</v>
      </c>
      <c r="D71" s="62" t="s">
        <v>174</v>
      </c>
      <c r="J71" s="62">
        <f>2.3*5685/1000+95*5.2</f>
        <v>507.0755</v>
      </c>
    </row>
    <row r="72" spans="1:10" ht="15.75" customHeight="1">
      <c r="A72" s="73"/>
      <c r="C72" s="93"/>
      <c r="J72" s="139">
        <f>SUM(J70:J71)</f>
        <v>977.41705</v>
      </c>
    </row>
    <row r="73" ht="15.75" customHeight="1">
      <c r="A73" s="73"/>
    </row>
    <row r="74" spans="1:2" ht="15.75" customHeight="1">
      <c r="A74" s="77" t="s">
        <v>115</v>
      </c>
      <c r="B74" s="61" t="s">
        <v>86</v>
      </c>
    </row>
    <row r="75" spans="1:3" ht="15.75" customHeight="1">
      <c r="A75" s="73"/>
      <c r="C75" s="61"/>
    </row>
    <row r="76" spans="1:3" ht="15.75" customHeight="1">
      <c r="A76" s="73"/>
      <c r="C76" s="61"/>
    </row>
    <row r="77" spans="1:3" ht="15.75" customHeight="1">
      <c r="A77" s="73"/>
      <c r="C77" s="61"/>
    </row>
    <row r="78" spans="1:2" ht="15.75" customHeight="1">
      <c r="A78" s="77" t="s">
        <v>116</v>
      </c>
      <c r="B78" s="61" t="s">
        <v>87</v>
      </c>
    </row>
    <row r="79" ht="15.75" customHeight="1">
      <c r="A79" s="73"/>
    </row>
    <row r="80" ht="15.75" customHeight="1">
      <c r="A80" s="73"/>
    </row>
    <row r="81" ht="15.75" customHeight="1">
      <c r="A81" s="73"/>
    </row>
    <row r="82" spans="1:2" ht="15.75" customHeight="1">
      <c r="A82" s="77" t="s">
        <v>117</v>
      </c>
      <c r="B82" s="61" t="s">
        <v>78</v>
      </c>
    </row>
    <row r="83" spans="1:3" ht="15.75" customHeight="1">
      <c r="A83" s="73"/>
      <c r="C83" s="61"/>
    </row>
    <row r="84" spans="1:3" ht="15.75" customHeight="1">
      <c r="A84" s="73"/>
      <c r="C84" s="61"/>
    </row>
    <row r="85" ht="15.75" customHeight="1">
      <c r="A85" s="73"/>
    </row>
    <row r="86" spans="1:2" ht="15.75" customHeight="1">
      <c r="A86" s="77" t="s">
        <v>118</v>
      </c>
      <c r="B86" s="61" t="s">
        <v>88</v>
      </c>
    </row>
    <row r="87" spans="1:3" ht="15.75" customHeight="1">
      <c r="A87" s="73"/>
      <c r="C87" s="61"/>
    </row>
    <row r="88" spans="1:3" ht="15.75" customHeight="1">
      <c r="A88" s="73"/>
      <c r="C88" s="61"/>
    </row>
    <row r="89" spans="1:3" ht="15.75" customHeight="1">
      <c r="A89" s="73"/>
      <c r="C89" s="61"/>
    </row>
    <row r="90" spans="1:3" ht="15.75" customHeight="1">
      <c r="A90" s="73"/>
      <c r="C90" s="61"/>
    </row>
    <row r="91" spans="1:3" ht="15.75" customHeight="1">
      <c r="A91" s="73"/>
      <c r="C91" s="61"/>
    </row>
    <row r="92" spans="1:3" ht="15.75" customHeight="1">
      <c r="A92" s="73"/>
      <c r="C92" s="61"/>
    </row>
    <row r="93" spans="1:3" ht="15.75" customHeight="1">
      <c r="A93" s="73"/>
      <c r="C93" s="61"/>
    </row>
    <row r="94" spans="1:3" ht="15.75" customHeight="1">
      <c r="A94" s="73"/>
      <c r="C94" s="61"/>
    </row>
    <row r="95" spans="1:3" ht="15.75" customHeight="1">
      <c r="A95" s="73"/>
      <c r="C95" s="61"/>
    </row>
    <row r="96" spans="1:3" ht="15.75" customHeight="1">
      <c r="A96" s="73"/>
      <c r="C96" s="61"/>
    </row>
    <row r="97" spans="1:3" ht="15.75" customHeight="1">
      <c r="A97" s="73"/>
      <c r="C97" s="61"/>
    </row>
    <row r="98" spans="1:3" ht="15.75" customHeight="1">
      <c r="A98" s="73"/>
      <c r="C98" s="61"/>
    </row>
    <row r="99" spans="1:3" ht="15.75" customHeight="1">
      <c r="A99" s="73"/>
      <c r="C99" s="61"/>
    </row>
    <row r="100" spans="1:3" ht="15.75" customHeight="1">
      <c r="A100" s="73"/>
      <c r="C100" s="61"/>
    </row>
    <row r="101" spans="1:3" ht="15.75" customHeight="1">
      <c r="A101" s="73"/>
      <c r="C101" s="61"/>
    </row>
    <row r="102" spans="1:3" ht="15.75" customHeight="1">
      <c r="A102" s="73"/>
      <c r="C102" s="61"/>
    </row>
    <row r="103" spans="1:3" ht="15.75" customHeight="1">
      <c r="A103" s="73"/>
      <c r="C103" s="61"/>
    </row>
    <row r="104" spans="1:3" ht="15.75" customHeight="1">
      <c r="A104" s="73"/>
      <c r="C104" s="61"/>
    </row>
    <row r="105" spans="1:3" ht="15.75" customHeight="1">
      <c r="A105" s="73"/>
      <c r="C105" s="61"/>
    </row>
    <row r="106" spans="1:2" ht="15.75" customHeight="1">
      <c r="A106" s="77" t="s">
        <v>119</v>
      </c>
      <c r="B106" s="61" t="s">
        <v>184</v>
      </c>
    </row>
    <row r="107" spans="1:2" ht="15.75" customHeight="1">
      <c r="A107" s="77"/>
      <c r="B107" s="61"/>
    </row>
    <row r="108" spans="1:10" ht="15.75" customHeight="1">
      <c r="A108" s="73"/>
      <c r="H108" s="157" t="s">
        <v>59</v>
      </c>
      <c r="I108" s="158"/>
      <c r="J108" s="82"/>
    </row>
    <row r="109" spans="1:10" ht="15.75" customHeight="1">
      <c r="A109" s="73"/>
      <c r="H109" s="80" t="s">
        <v>58</v>
      </c>
      <c r="I109" s="129" t="s">
        <v>60</v>
      </c>
      <c r="J109" s="132" t="s">
        <v>9</v>
      </c>
    </row>
    <row r="110" spans="1:10" ht="15.75" customHeight="1">
      <c r="A110" s="73"/>
      <c r="H110" s="81"/>
      <c r="I110" s="68"/>
      <c r="J110" s="69"/>
    </row>
    <row r="111" spans="1:10" ht="15.75" customHeight="1">
      <c r="A111" s="73"/>
      <c r="B111" s="71" t="s">
        <v>61</v>
      </c>
      <c r="C111" s="62" t="s">
        <v>57</v>
      </c>
      <c r="E111" s="70"/>
      <c r="F111" s="70"/>
      <c r="H111" s="81"/>
      <c r="I111" s="68"/>
      <c r="J111" s="69"/>
    </row>
    <row r="112" spans="1:10" ht="15.75" customHeight="1">
      <c r="A112" s="73"/>
      <c r="B112" s="62"/>
      <c r="C112" s="62" t="s">
        <v>120</v>
      </c>
      <c r="D112" s="62" t="s">
        <v>121</v>
      </c>
      <c r="E112" s="70"/>
      <c r="F112" s="70"/>
      <c r="H112" s="81" t="s">
        <v>92</v>
      </c>
      <c r="I112" s="68">
        <f>3021+183+1923</f>
        <v>5127</v>
      </c>
      <c r="J112" s="69">
        <f>I112</f>
        <v>5127</v>
      </c>
    </row>
    <row r="113" spans="1:10" ht="15.75" customHeight="1">
      <c r="A113" s="73"/>
      <c r="B113" s="62"/>
      <c r="E113" s="70"/>
      <c r="F113" s="70"/>
      <c r="H113" s="81" t="s">
        <v>91</v>
      </c>
      <c r="I113" s="68">
        <v>1834</v>
      </c>
      <c r="J113" s="69">
        <v>900</v>
      </c>
    </row>
    <row r="114" spans="1:10" ht="15.75" customHeight="1">
      <c r="A114" s="73"/>
      <c r="B114" s="62"/>
      <c r="E114" s="70"/>
      <c r="F114" s="70"/>
      <c r="H114" s="130" t="s">
        <v>93</v>
      </c>
      <c r="I114" s="131"/>
      <c r="J114" s="66">
        <f>SUM(J112:J113)</f>
        <v>6027</v>
      </c>
    </row>
    <row r="115" spans="1:10" ht="15.75" customHeight="1">
      <c r="A115" s="73"/>
      <c r="B115" s="62"/>
      <c r="E115" s="70"/>
      <c r="F115" s="70"/>
      <c r="H115" s="81"/>
      <c r="I115" s="69"/>
      <c r="J115" s="82"/>
    </row>
    <row r="116" spans="1:10" ht="15.75" customHeight="1">
      <c r="A116" s="73"/>
      <c r="B116" s="62"/>
      <c r="C116" s="62" t="s">
        <v>120</v>
      </c>
      <c r="D116" s="62" t="s">
        <v>122</v>
      </c>
      <c r="H116" s="81" t="s">
        <v>92</v>
      </c>
      <c r="I116" s="68">
        <f>3000+88000+581+2208+2534+1694+457+10316+800</f>
        <v>109590</v>
      </c>
      <c r="J116" s="69">
        <f>I116</f>
        <v>109590</v>
      </c>
    </row>
    <row r="117" spans="1:10" ht="15.75" customHeight="1">
      <c r="A117" s="73"/>
      <c r="B117" s="62"/>
      <c r="E117" s="70"/>
      <c r="F117" s="70"/>
      <c r="H117" s="81" t="s">
        <v>89</v>
      </c>
      <c r="I117" s="69">
        <v>6960</v>
      </c>
      <c r="J117" s="69">
        <v>15395</v>
      </c>
    </row>
    <row r="118" spans="1:10" ht="15.75" customHeight="1">
      <c r="A118" s="73"/>
      <c r="B118" s="62"/>
      <c r="E118" s="70"/>
      <c r="F118" s="70"/>
      <c r="H118" s="81" t="s">
        <v>90</v>
      </c>
      <c r="I118" s="69">
        <v>3270</v>
      </c>
      <c r="J118" s="69">
        <v>7616</v>
      </c>
    </row>
    <row r="119" spans="1:10" ht="15.75" customHeight="1">
      <c r="A119" s="73"/>
      <c r="B119" s="62"/>
      <c r="E119" s="70"/>
      <c r="F119" s="70"/>
      <c r="H119" s="81" t="s">
        <v>189</v>
      </c>
      <c r="I119" s="69">
        <f>221+908</f>
        <v>1129</v>
      </c>
      <c r="J119" s="69">
        <f>413+1696</f>
        <v>2109</v>
      </c>
    </row>
    <row r="120" spans="1:10" ht="15.75" customHeight="1">
      <c r="A120" s="73"/>
      <c r="B120" s="62"/>
      <c r="E120" s="70"/>
      <c r="F120" s="70"/>
      <c r="H120" s="81" t="s">
        <v>188</v>
      </c>
      <c r="I120" s="69">
        <v>474</v>
      </c>
      <c r="J120" s="69">
        <v>1801</v>
      </c>
    </row>
    <row r="121" spans="1:10" ht="15.75" customHeight="1">
      <c r="A121" s="73"/>
      <c r="B121" s="62"/>
      <c r="E121" s="70"/>
      <c r="F121" s="70"/>
      <c r="H121" s="130" t="s">
        <v>93</v>
      </c>
      <c r="I121" s="66"/>
      <c r="J121" s="66">
        <f>SUM(J116:J120)</f>
        <v>136511</v>
      </c>
    </row>
    <row r="122" spans="1:10" ht="15.75" customHeight="1">
      <c r="A122" s="73"/>
      <c r="B122" s="62"/>
      <c r="E122" s="70"/>
      <c r="F122" s="70"/>
      <c r="H122" s="81"/>
      <c r="I122" s="68"/>
      <c r="J122" s="82"/>
    </row>
    <row r="123" spans="1:25" s="61" customFormat="1" ht="15.75" customHeight="1" thickBot="1">
      <c r="A123" s="73"/>
      <c r="B123" s="74"/>
      <c r="C123" s="61" t="s">
        <v>94</v>
      </c>
      <c r="H123" s="86"/>
      <c r="I123" s="86"/>
      <c r="J123" s="134">
        <f>J121+J114</f>
        <v>142538</v>
      </c>
      <c r="K123" s="89"/>
      <c r="L123" s="89"/>
      <c r="M123" s="89"/>
      <c r="N123" s="89"/>
      <c r="O123" s="89"/>
      <c r="P123" s="89"/>
      <c r="Q123" s="89"/>
      <c r="R123" s="89"/>
      <c r="S123" s="89"/>
      <c r="T123" s="89"/>
      <c r="U123" s="89"/>
      <c r="V123" s="89"/>
      <c r="W123" s="89"/>
      <c r="X123" s="89"/>
      <c r="Y123" s="89"/>
    </row>
    <row r="124" spans="1:10" ht="15.75" customHeight="1" thickTop="1">
      <c r="A124" s="73"/>
      <c r="H124" s="68"/>
      <c r="I124" s="68"/>
      <c r="J124" s="69"/>
    </row>
    <row r="125" spans="1:10" ht="15.75" customHeight="1">
      <c r="A125" s="73"/>
      <c r="B125" s="71" t="s">
        <v>14</v>
      </c>
      <c r="C125" s="62" t="s">
        <v>56</v>
      </c>
      <c r="E125" s="70"/>
      <c r="F125" s="70"/>
      <c r="H125" s="81"/>
      <c r="I125" s="68"/>
      <c r="J125" s="69"/>
    </row>
    <row r="126" spans="1:10" ht="15.75" customHeight="1">
      <c r="A126" s="73"/>
      <c r="C126" s="62" t="s">
        <v>120</v>
      </c>
      <c r="D126" s="62" t="s">
        <v>121</v>
      </c>
      <c r="H126" s="81" t="s">
        <v>92</v>
      </c>
      <c r="I126" s="68">
        <f>27263+3801</f>
        <v>31064</v>
      </c>
      <c r="J126" s="69">
        <f>I126</f>
        <v>31064</v>
      </c>
    </row>
    <row r="127" spans="1:10" ht="15.75" customHeight="1">
      <c r="A127" s="73"/>
      <c r="H127" s="81" t="s">
        <v>91</v>
      </c>
      <c r="I127" s="68">
        <v>15309</v>
      </c>
      <c r="J127" s="83">
        <v>7509</v>
      </c>
    </row>
    <row r="128" spans="1:10" ht="15.75" customHeight="1">
      <c r="A128" s="73"/>
      <c r="E128" s="70"/>
      <c r="F128" s="70"/>
      <c r="H128" s="128" t="s">
        <v>93</v>
      </c>
      <c r="I128" s="131"/>
      <c r="J128" s="66">
        <f>SUM(J126:J127)</f>
        <v>38573</v>
      </c>
    </row>
    <row r="129" spans="1:10" ht="15.75" customHeight="1">
      <c r="A129" s="73"/>
      <c r="E129" s="70"/>
      <c r="F129" s="70"/>
      <c r="H129" s="81"/>
      <c r="I129" s="68"/>
      <c r="J129" s="69"/>
    </row>
    <row r="130" spans="1:10" ht="15.75" customHeight="1">
      <c r="A130" s="73"/>
      <c r="C130" s="62" t="s">
        <v>120</v>
      </c>
      <c r="D130" s="62" t="s">
        <v>122</v>
      </c>
      <c r="H130" s="80"/>
      <c r="I130" s="133">
        <f>292+5037+6250</f>
        <v>11579</v>
      </c>
      <c r="J130" s="83">
        <f>I130</f>
        <v>11579</v>
      </c>
    </row>
    <row r="131" spans="1:10" ht="15.75" customHeight="1">
      <c r="A131" s="73"/>
      <c r="H131" s="37"/>
      <c r="I131" s="38"/>
      <c r="J131" s="69"/>
    </row>
    <row r="132" spans="1:25" s="61" customFormat="1" ht="15.75" customHeight="1" thickBot="1">
      <c r="A132" s="73"/>
      <c r="B132" s="74"/>
      <c r="C132" s="61" t="s">
        <v>95</v>
      </c>
      <c r="H132" s="40"/>
      <c r="I132" s="40"/>
      <c r="J132" s="134">
        <f>J130+J128</f>
        <v>50152</v>
      </c>
      <c r="K132" s="89"/>
      <c r="L132" s="89"/>
      <c r="M132" s="89"/>
      <c r="N132" s="89"/>
      <c r="O132" s="89"/>
      <c r="P132" s="89"/>
      <c r="Q132" s="89"/>
      <c r="R132" s="89"/>
      <c r="S132" s="89"/>
      <c r="T132" s="89"/>
      <c r="U132" s="89"/>
      <c r="V132" s="89"/>
      <c r="W132" s="89"/>
      <c r="X132" s="89"/>
      <c r="Y132" s="89"/>
    </row>
    <row r="133" spans="1:10" ht="15.75" customHeight="1" thickTop="1">
      <c r="A133" s="73"/>
      <c r="J133" s="69"/>
    </row>
    <row r="134" spans="1:25" s="61" customFormat="1" ht="15.75" customHeight="1" thickBot="1">
      <c r="A134" s="73"/>
      <c r="B134" s="74"/>
      <c r="C134" s="61" t="s">
        <v>96</v>
      </c>
      <c r="J134" s="135">
        <f>J132+J123</f>
        <v>192690</v>
      </c>
      <c r="K134" s="89"/>
      <c r="L134" s="89"/>
      <c r="M134" s="89"/>
      <c r="N134" s="89"/>
      <c r="O134" s="89"/>
      <c r="P134" s="89"/>
      <c r="Q134" s="89"/>
      <c r="R134" s="89"/>
      <c r="S134" s="89"/>
      <c r="T134" s="89"/>
      <c r="U134" s="89"/>
      <c r="V134" s="89"/>
      <c r="W134" s="89"/>
      <c r="X134" s="89"/>
      <c r="Y134" s="89"/>
    </row>
    <row r="135" ht="15.75" customHeight="1" thickTop="1">
      <c r="A135" s="73"/>
    </row>
    <row r="136" ht="15.75" customHeight="1">
      <c r="A136" s="73"/>
    </row>
    <row r="137" spans="1:2" ht="15.75" customHeight="1">
      <c r="A137" s="77" t="s">
        <v>123</v>
      </c>
      <c r="B137" s="61" t="s">
        <v>185</v>
      </c>
    </row>
    <row r="138" spans="1:10" ht="15.75" customHeight="1">
      <c r="A138" s="77"/>
      <c r="B138" s="61"/>
      <c r="J138" s="63" t="s">
        <v>9</v>
      </c>
    </row>
    <row r="139" spans="1:10" ht="15.75" customHeight="1" thickBot="1">
      <c r="A139" s="73"/>
      <c r="B139" s="72" t="s">
        <v>126</v>
      </c>
      <c r="C139" s="61"/>
      <c r="J139" s="84">
        <v>104766</v>
      </c>
    </row>
    <row r="140" spans="1:3" ht="15.75" customHeight="1">
      <c r="A140" s="73"/>
      <c r="B140" s="72"/>
      <c r="C140" s="61"/>
    </row>
    <row r="141" spans="1:2" ht="15.75" customHeight="1">
      <c r="A141" s="77" t="s">
        <v>124</v>
      </c>
      <c r="B141" s="61" t="s">
        <v>135</v>
      </c>
    </row>
    <row r="142" spans="1:3" ht="15.75" customHeight="1">
      <c r="A142" s="73"/>
      <c r="C142" s="61"/>
    </row>
    <row r="143" spans="1:3" ht="15.75" customHeight="1">
      <c r="A143" s="73"/>
      <c r="C143" s="61"/>
    </row>
    <row r="144" spans="1:3" ht="15.75" customHeight="1">
      <c r="A144" s="73"/>
      <c r="C144" s="61"/>
    </row>
    <row r="145" spans="1:2" ht="15.75" customHeight="1">
      <c r="A145" s="77" t="s">
        <v>125</v>
      </c>
      <c r="B145" s="61" t="s">
        <v>77</v>
      </c>
    </row>
    <row r="146" ht="15.75" customHeight="1">
      <c r="A146" s="73" t="s">
        <v>61</v>
      </c>
    </row>
    <row r="147" ht="15.75" customHeight="1">
      <c r="A147" s="73"/>
    </row>
    <row r="148" ht="15.75" customHeight="1">
      <c r="A148" s="73"/>
    </row>
    <row r="149" ht="15.75" customHeight="1">
      <c r="A149" s="73"/>
    </row>
    <row r="150" spans="1:2" ht="15.75" customHeight="1">
      <c r="A150" s="73" t="s">
        <v>14</v>
      </c>
      <c r="B150" s="72"/>
    </row>
    <row r="151" ht="15.75" customHeight="1">
      <c r="A151" s="73"/>
    </row>
    <row r="152" ht="15.75" customHeight="1">
      <c r="A152" s="73"/>
    </row>
    <row r="153" ht="15.75" customHeight="1">
      <c r="A153" s="73"/>
    </row>
    <row r="154" ht="15.75" customHeight="1">
      <c r="A154" s="73"/>
    </row>
    <row r="155" ht="15.75" customHeight="1">
      <c r="A155" s="73"/>
    </row>
    <row r="156" ht="15.75" customHeight="1">
      <c r="A156" s="73" t="s">
        <v>16</v>
      </c>
    </row>
    <row r="157" ht="15.75" customHeight="1">
      <c r="A157" s="73"/>
    </row>
    <row r="158" ht="15.75" customHeight="1">
      <c r="A158" s="73"/>
    </row>
    <row r="159" ht="15.75" customHeight="1">
      <c r="A159" s="73"/>
    </row>
    <row r="160" ht="17.25" customHeight="1">
      <c r="A160" s="73"/>
    </row>
    <row r="161" ht="15.75" customHeight="1">
      <c r="A161" s="73"/>
    </row>
    <row r="162" ht="15.75" customHeight="1">
      <c r="A162" s="73"/>
    </row>
    <row r="163" spans="1:2" ht="15.75" customHeight="1">
      <c r="A163" s="77" t="s">
        <v>127</v>
      </c>
      <c r="B163" s="61" t="s">
        <v>76</v>
      </c>
    </row>
    <row r="164" spans="1:2" ht="15.75" customHeight="1">
      <c r="A164" s="73"/>
      <c r="B164" s="62"/>
    </row>
    <row r="165" spans="1:10" ht="15.75" customHeight="1">
      <c r="A165" s="73"/>
      <c r="B165" s="62"/>
      <c r="I165" s="65" t="s">
        <v>151</v>
      </c>
      <c r="J165" s="65" t="s">
        <v>63</v>
      </c>
    </row>
    <row r="166" spans="1:10" ht="15.75" customHeight="1">
      <c r="A166" s="73"/>
      <c r="B166" s="62"/>
      <c r="H166" s="71"/>
      <c r="I166" s="65" t="s">
        <v>152</v>
      </c>
      <c r="J166" s="65" t="s">
        <v>128</v>
      </c>
    </row>
    <row r="167" spans="1:10" ht="15.75" customHeight="1">
      <c r="A167" s="73"/>
      <c r="B167" s="62"/>
      <c r="H167" s="65" t="s">
        <v>1</v>
      </c>
      <c r="I167" s="65" t="s">
        <v>153</v>
      </c>
      <c r="J167" s="65" t="s">
        <v>129</v>
      </c>
    </row>
    <row r="168" spans="1:10" ht="15.75" customHeight="1">
      <c r="A168" s="73"/>
      <c r="B168" s="62"/>
      <c r="I168" s="71" t="s">
        <v>186</v>
      </c>
      <c r="J168" s="71"/>
    </row>
    <row r="169" spans="1:10" ht="15.75" customHeight="1">
      <c r="A169" s="73"/>
      <c r="B169" s="62"/>
      <c r="H169" s="65" t="s">
        <v>9</v>
      </c>
      <c r="I169" s="65" t="s">
        <v>9</v>
      </c>
      <c r="J169" s="65" t="s">
        <v>9</v>
      </c>
    </row>
    <row r="170" spans="1:2" ht="15.75" customHeight="1">
      <c r="A170" s="73"/>
      <c r="B170" s="87" t="s">
        <v>62</v>
      </c>
    </row>
    <row r="171" spans="1:2" ht="15.75" customHeight="1">
      <c r="A171" s="73"/>
      <c r="B171" s="87"/>
    </row>
    <row r="172" spans="1:10" ht="15.75" customHeight="1">
      <c r="A172" s="73"/>
      <c r="B172" s="62" t="s">
        <v>64</v>
      </c>
      <c r="H172" s="62">
        <f>28924+2931+1345</f>
        <v>33200</v>
      </c>
      <c r="I172" s="76">
        <f>4800+133-23</f>
        <v>4910</v>
      </c>
      <c r="J172" s="62">
        <v>637651</v>
      </c>
    </row>
    <row r="173" spans="1:10" ht="15.75" customHeight="1">
      <c r="A173" s="73"/>
      <c r="B173" s="62" t="s">
        <v>65</v>
      </c>
      <c r="H173" s="62">
        <v>44598</v>
      </c>
      <c r="I173" s="76">
        <v>-684</v>
      </c>
      <c r="J173" s="62">
        <v>352642</v>
      </c>
    </row>
    <row r="174" spans="1:10" ht="15.75" customHeight="1">
      <c r="A174" s="73"/>
      <c r="B174" s="62" t="s">
        <v>66</v>
      </c>
      <c r="H174" s="67">
        <f>102345+10374+25-H173-H172</f>
        <v>34946</v>
      </c>
      <c r="I174" s="140">
        <f>1608</f>
        <v>1608</v>
      </c>
      <c r="J174" s="67">
        <v>191649</v>
      </c>
    </row>
    <row r="175" spans="1:10" ht="15.75" customHeight="1">
      <c r="A175" s="73"/>
      <c r="B175" s="62"/>
      <c r="H175" s="62">
        <f>SUM(H172:H174)</f>
        <v>112744</v>
      </c>
      <c r="I175" s="76">
        <f>SUM(I172:I174)</f>
        <v>5834</v>
      </c>
      <c r="J175" s="62">
        <f>SUM(J172:J174)</f>
        <v>1181942</v>
      </c>
    </row>
    <row r="176" spans="1:10" ht="15.75" customHeight="1">
      <c r="A176" s="73"/>
      <c r="B176" s="62" t="s">
        <v>67</v>
      </c>
      <c r="H176" s="62">
        <f>-10814-10374-25</f>
        <v>-21213</v>
      </c>
      <c r="I176" s="76">
        <f>-15126+11517-11431+11708-1</f>
        <v>-3333</v>
      </c>
      <c r="J176" s="62">
        <f>-107954-24205-171133-112902+3</f>
        <v>-416191</v>
      </c>
    </row>
    <row r="177" spans="1:9" ht="15.75" customHeight="1">
      <c r="A177" s="73"/>
      <c r="B177" s="62" t="s">
        <v>73</v>
      </c>
      <c r="H177" s="62">
        <v>0</v>
      </c>
      <c r="I177" s="76">
        <f>41+23</f>
        <v>64</v>
      </c>
    </row>
    <row r="178" spans="1:10" ht="15.75" customHeight="1" thickBot="1">
      <c r="A178" s="73"/>
      <c r="B178" s="62" t="s">
        <v>68</v>
      </c>
      <c r="H178" s="85">
        <f>SUM(H175:H177)</f>
        <v>91531</v>
      </c>
      <c r="I178" s="141">
        <f>SUM(I175:I177)</f>
        <v>2565</v>
      </c>
      <c r="J178" s="85">
        <f>SUM(J175:J177)</f>
        <v>765751</v>
      </c>
    </row>
    <row r="179" spans="1:2" ht="15.75" customHeight="1">
      <c r="A179" s="73"/>
      <c r="B179" s="62"/>
    </row>
    <row r="180" spans="1:2" ht="15.75" customHeight="1">
      <c r="A180" s="73"/>
      <c r="B180" s="87" t="s">
        <v>69</v>
      </c>
    </row>
    <row r="181" spans="1:2" ht="15.75" customHeight="1">
      <c r="A181" s="73"/>
      <c r="B181" s="87"/>
    </row>
    <row r="182" spans="1:10" ht="15.75" customHeight="1">
      <c r="A182" s="73"/>
      <c r="B182" s="62" t="s">
        <v>70</v>
      </c>
      <c r="H182" s="62">
        <f>66200+14218+25</f>
        <v>80443</v>
      </c>
      <c r="I182" s="62">
        <f>7445+302</f>
        <v>7747</v>
      </c>
      <c r="J182" s="62">
        <f>761181+154654</f>
        <v>915835</v>
      </c>
    </row>
    <row r="183" spans="1:10" ht="15.75" customHeight="1">
      <c r="A183" s="73"/>
      <c r="B183" s="62" t="s">
        <v>71</v>
      </c>
      <c r="H183" s="67">
        <f>1947+1009+17780+7079+4487-1</f>
        <v>32301</v>
      </c>
      <c r="I183" s="67">
        <f>-927-986</f>
        <v>-1913</v>
      </c>
      <c r="J183" s="67">
        <f>68119+197988</f>
        <v>266107</v>
      </c>
    </row>
    <row r="184" spans="1:10" ht="15.75" customHeight="1">
      <c r="A184" s="73"/>
      <c r="B184" s="62"/>
      <c r="H184" s="62">
        <f>SUM(H182:H183)</f>
        <v>112744</v>
      </c>
      <c r="I184" s="62">
        <f>SUM(I182:I183)</f>
        <v>5834</v>
      </c>
      <c r="J184" s="62">
        <f>SUM(J182:J183)</f>
        <v>1181942</v>
      </c>
    </row>
    <row r="185" spans="1:10" ht="15.75" customHeight="1">
      <c r="A185" s="73"/>
      <c r="B185" s="62" t="s">
        <v>72</v>
      </c>
      <c r="H185" s="62">
        <f>H176</f>
        <v>-21213</v>
      </c>
      <c r="I185" s="62">
        <f>I176</f>
        <v>-3333</v>
      </c>
      <c r="J185" s="62">
        <f>J176</f>
        <v>-416191</v>
      </c>
    </row>
    <row r="186" spans="1:9" ht="15.75" customHeight="1">
      <c r="A186" s="73"/>
      <c r="B186" s="62" t="s">
        <v>73</v>
      </c>
      <c r="H186" s="62">
        <v>0</v>
      </c>
      <c r="I186" s="62">
        <f>I177</f>
        <v>64</v>
      </c>
    </row>
    <row r="187" spans="1:10" ht="15.75" customHeight="1" thickBot="1">
      <c r="A187" s="73"/>
      <c r="B187" s="62" t="s">
        <v>68</v>
      </c>
      <c r="H187" s="85">
        <f>SUM(H184:H186)</f>
        <v>91531</v>
      </c>
      <c r="I187" s="85">
        <f>SUM(I184:I186)</f>
        <v>2565</v>
      </c>
      <c r="J187" s="85">
        <f>SUM(J184:J186)</f>
        <v>765751</v>
      </c>
    </row>
    <row r="188" spans="1:2" ht="15.75" customHeight="1">
      <c r="A188" s="73"/>
      <c r="B188" s="62"/>
    </row>
    <row r="189" spans="1:2" ht="15.75" customHeight="1">
      <c r="A189" s="77" t="s">
        <v>130</v>
      </c>
      <c r="B189" s="61" t="s">
        <v>206</v>
      </c>
    </row>
    <row r="190" spans="1:3" ht="15.75" customHeight="1">
      <c r="A190" s="73"/>
      <c r="C190" s="61"/>
    </row>
    <row r="191" spans="1:3" ht="15.75" customHeight="1">
      <c r="A191" s="73"/>
      <c r="C191" s="61"/>
    </row>
    <row r="192" spans="1:3" ht="15.75" customHeight="1">
      <c r="A192" s="73"/>
      <c r="C192" s="61"/>
    </row>
    <row r="193" spans="1:2" ht="15.75" customHeight="1">
      <c r="A193" s="77" t="s">
        <v>131</v>
      </c>
      <c r="B193" s="61" t="s">
        <v>75</v>
      </c>
    </row>
    <row r="194" ht="15.75" customHeight="1">
      <c r="A194" s="73"/>
    </row>
    <row r="195" ht="15.75" customHeight="1">
      <c r="A195" s="73"/>
    </row>
    <row r="196" ht="15.75" customHeight="1">
      <c r="A196" s="73"/>
    </row>
    <row r="197" ht="15.75" customHeight="1">
      <c r="A197" s="73"/>
    </row>
    <row r="198" ht="15.75" customHeight="1">
      <c r="A198" s="73"/>
    </row>
    <row r="199" ht="15.75" customHeight="1">
      <c r="A199" s="73"/>
    </row>
    <row r="200" ht="15.75" customHeight="1">
      <c r="A200" s="73"/>
    </row>
    <row r="201" ht="15.75" customHeight="1">
      <c r="A201" s="73"/>
    </row>
    <row r="202" ht="15.75" customHeight="1">
      <c r="A202" s="73"/>
    </row>
    <row r="203" ht="15.75" customHeight="1">
      <c r="A203" s="73"/>
    </row>
    <row r="204" ht="15.75" customHeight="1">
      <c r="A204" s="73"/>
    </row>
    <row r="205" spans="1:2" ht="15.75" customHeight="1">
      <c r="A205" s="73">
        <v>19</v>
      </c>
      <c r="B205" s="61" t="s">
        <v>74</v>
      </c>
    </row>
    <row r="206" spans="1:3" ht="15.75" customHeight="1">
      <c r="A206" s="73"/>
      <c r="C206" s="61"/>
    </row>
    <row r="207" spans="1:3" ht="15.75" customHeight="1">
      <c r="A207" s="73"/>
      <c r="C207" s="61"/>
    </row>
    <row r="208" spans="1:3" ht="15.75" customHeight="1">
      <c r="A208" s="73"/>
      <c r="C208" s="61"/>
    </row>
    <row r="209" spans="1:3" ht="15.75" customHeight="1">
      <c r="A209" s="73"/>
      <c r="C209" s="61"/>
    </row>
    <row r="210" spans="1:3" ht="16.5" customHeight="1">
      <c r="A210" s="73"/>
      <c r="C210" s="61"/>
    </row>
    <row r="211" spans="1:2" ht="15.75" customHeight="1">
      <c r="A211" s="77" t="s">
        <v>133</v>
      </c>
      <c r="B211" s="61" t="s">
        <v>165</v>
      </c>
    </row>
    <row r="212" spans="1:2" ht="15.75" customHeight="1">
      <c r="A212" s="77"/>
      <c r="B212" s="61"/>
    </row>
    <row r="213" spans="1:2" ht="15.75" customHeight="1">
      <c r="A213" s="73"/>
      <c r="B213" s="62"/>
    </row>
    <row r="214" spans="1:2" ht="15.75" customHeight="1">
      <c r="A214" s="73"/>
      <c r="B214" s="62"/>
    </row>
    <row r="215" spans="1:2" ht="15.75" customHeight="1">
      <c r="A215" s="77" t="s">
        <v>134</v>
      </c>
      <c r="B215" s="61" t="s">
        <v>164</v>
      </c>
    </row>
    <row r="216" spans="1:2" ht="15.75" customHeight="1">
      <c r="A216" s="73"/>
      <c r="B216" s="62" t="s">
        <v>132</v>
      </c>
    </row>
    <row r="217" spans="1:2" ht="15.75" customHeight="1">
      <c r="A217" s="72"/>
      <c r="B217" s="62"/>
    </row>
    <row r="218" spans="1:2" ht="15.75" customHeight="1">
      <c r="A218" s="77" t="s">
        <v>203</v>
      </c>
      <c r="B218" s="73" t="s">
        <v>204</v>
      </c>
    </row>
    <row r="219" ht="15.75" customHeight="1">
      <c r="A219" s="72"/>
    </row>
    <row r="220" ht="15.75" customHeight="1">
      <c r="A220" s="72"/>
    </row>
    <row r="221" ht="15.75" customHeight="1">
      <c r="A221" s="72"/>
    </row>
    <row r="222" ht="15.75" customHeight="1">
      <c r="A222" s="72"/>
    </row>
    <row r="223" ht="15.75" customHeight="1">
      <c r="A223" s="72"/>
    </row>
    <row r="224" ht="15.75" customHeight="1">
      <c r="A224" s="72"/>
    </row>
    <row r="225" ht="15.75" customHeight="1">
      <c r="A225" s="72"/>
    </row>
    <row r="226" ht="15.75" customHeight="1">
      <c r="A226" s="72"/>
    </row>
    <row r="227" ht="15.75" customHeight="1">
      <c r="A227" s="72"/>
    </row>
    <row r="228" ht="15.75" customHeight="1">
      <c r="A228" s="72"/>
    </row>
    <row r="229" ht="15.75" customHeight="1">
      <c r="A229" s="72"/>
    </row>
    <row r="230" ht="15.75" customHeight="1">
      <c r="A230" s="72"/>
    </row>
    <row r="231" spans="1:2" ht="15.75" customHeight="1">
      <c r="A231" s="72"/>
      <c r="B231" s="61" t="s">
        <v>6</v>
      </c>
    </row>
    <row r="232" spans="1:2" ht="15.75" customHeight="1">
      <c r="A232" s="72"/>
      <c r="B232" s="61"/>
    </row>
    <row r="233" spans="1:2" ht="15.75" customHeight="1">
      <c r="A233" s="72"/>
      <c r="B233" s="61"/>
    </row>
    <row r="234" spans="1:2" ht="15.75" customHeight="1">
      <c r="A234" s="72"/>
      <c r="B234" s="61" t="s">
        <v>97</v>
      </c>
    </row>
    <row r="235" spans="1:2" ht="15.75" customHeight="1">
      <c r="A235" s="72"/>
      <c r="B235" s="61"/>
    </row>
    <row r="236" spans="1:2" ht="15.75" customHeight="1">
      <c r="A236" s="72"/>
      <c r="B236" s="61" t="s">
        <v>175</v>
      </c>
    </row>
    <row r="237" spans="1:2" ht="15.75" customHeight="1">
      <c r="A237" s="72"/>
      <c r="B237" s="61" t="s">
        <v>176</v>
      </c>
    </row>
    <row r="238" spans="1:2" ht="15.75" customHeight="1">
      <c r="A238" s="72"/>
      <c r="B238" s="61" t="s">
        <v>5</v>
      </c>
    </row>
    <row r="239" spans="2:4" ht="15.75" customHeight="1">
      <c r="B239" s="89" t="s">
        <v>202</v>
      </c>
      <c r="C239" s="88"/>
      <c r="D239" s="88"/>
    </row>
  </sheetData>
  <mergeCells count="7">
    <mergeCell ref="H108:I108"/>
    <mergeCell ref="A1:J1"/>
    <mergeCell ref="A3:J3"/>
    <mergeCell ref="A5:J5"/>
    <mergeCell ref="A2:J2"/>
    <mergeCell ref="A8:J8"/>
    <mergeCell ref="A6:J6"/>
  </mergeCells>
  <printOptions/>
  <pageMargins left="0.590551181102362" right="0.590551181102362" top="0.69" bottom="0.5" header="0.196850393700787" footer="0.393700787401575"/>
  <pageSetup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F25"/>
  <sheetViews>
    <sheetView workbookViewId="0" topLeftCell="B5">
      <selection activeCell="D12" sqref="D12"/>
    </sheetView>
  </sheetViews>
  <sheetFormatPr defaultColWidth="9.140625" defaultRowHeight="12.75"/>
  <cols>
    <col min="1" max="1" width="24.57421875" style="38" customWidth="1"/>
    <col min="2" max="2" width="14.00390625" style="38" customWidth="1"/>
    <col min="3" max="3" width="14.8515625" style="38" customWidth="1"/>
    <col min="4" max="4" width="14.7109375" style="38" customWidth="1"/>
    <col min="5" max="5" width="17.00390625" style="38" customWidth="1"/>
    <col min="6" max="6" width="7.421875" style="38" customWidth="1"/>
    <col min="7" max="7" width="0.9921875" style="38" customWidth="1"/>
    <col min="8" max="16384" width="7.8515625" style="38" customWidth="1"/>
  </cols>
  <sheetData>
    <row r="1" spans="3:6" ht="15.75">
      <c r="C1" s="144"/>
      <c r="D1" s="144"/>
      <c r="E1" s="144"/>
      <c r="F1" s="145"/>
    </row>
    <row r="2" spans="3:6" ht="15.75">
      <c r="C2" s="144"/>
      <c r="D2" s="144"/>
      <c r="E2" s="144"/>
      <c r="F2" s="145"/>
    </row>
    <row r="3" spans="3:6" ht="15.75">
      <c r="C3" s="144"/>
      <c r="D3" s="144"/>
      <c r="E3" s="144"/>
      <c r="F3" s="145"/>
    </row>
    <row r="4" spans="4:6" ht="15.75">
      <c r="D4" s="144"/>
      <c r="E4" s="144"/>
      <c r="F4" s="145"/>
    </row>
    <row r="5" spans="2:6" ht="15.75">
      <c r="B5" s="153"/>
      <c r="C5" s="144"/>
      <c r="D5" s="144"/>
      <c r="E5" s="144"/>
      <c r="F5" s="145"/>
    </row>
    <row r="6" spans="2:6" ht="15.75">
      <c r="B6" s="153"/>
      <c r="D6" s="144"/>
      <c r="E6" s="144"/>
      <c r="F6" s="145"/>
    </row>
    <row r="7" spans="2:6" s="51" customFormat="1" ht="12.75" customHeight="1">
      <c r="B7" s="154"/>
      <c r="C7" s="142"/>
      <c r="D7" s="144"/>
      <c r="E7" s="144"/>
      <c r="F7" s="145"/>
    </row>
    <row r="8" spans="1:6" ht="15.75">
      <c r="A8" s="51"/>
      <c r="B8" s="153"/>
      <c r="C8" s="142"/>
      <c r="D8" s="144"/>
      <c r="E8" s="144"/>
      <c r="F8" s="145"/>
    </row>
    <row r="9" spans="2:6" s="51" customFormat="1" ht="12.75" customHeight="1">
      <c r="B9" s="154"/>
      <c r="C9" s="142"/>
      <c r="D9" s="144"/>
      <c r="E9" s="144"/>
      <c r="F9" s="145"/>
    </row>
    <row r="10" spans="1:6" ht="15.75">
      <c r="A10" s="51"/>
      <c r="B10" s="153"/>
      <c r="C10" s="142"/>
      <c r="D10" s="144"/>
      <c r="E10" s="144"/>
      <c r="F10" s="145"/>
    </row>
    <row r="11" spans="2:6" s="51" customFormat="1" ht="15.75">
      <c r="B11" s="154"/>
      <c r="C11" s="142"/>
      <c r="D11" s="144"/>
      <c r="E11" s="144"/>
      <c r="F11" s="145"/>
    </row>
    <row r="12" spans="2:6" s="51" customFormat="1" ht="19.5" customHeight="1">
      <c r="B12" s="154"/>
      <c r="C12" s="142"/>
      <c r="D12" s="142"/>
      <c r="E12" s="144"/>
      <c r="F12" s="143"/>
    </row>
    <row r="13" spans="3:6" ht="15.75">
      <c r="C13" s="144"/>
      <c r="D13" s="144"/>
      <c r="E13" s="144"/>
      <c r="F13" s="145"/>
    </row>
    <row r="14" spans="3:6" ht="15.75">
      <c r="C14" s="144"/>
      <c r="D14" s="144"/>
      <c r="E14" s="144"/>
      <c r="F14" s="145"/>
    </row>
    <row r="15" spans="1:6" ht="15.75">
      <c r="A15" s="146"/>
      <c r="C15" s="144"/>
      <c r="D15" s="144"/>
      <c r="E15" s="144"/>
      <c r="F15" s="145"/>
    </row>
    <row r="16" spans="1:6" ht="15.75">
      <c r="A16" s="146"/>
      <c r="C16" s="144"/>
      <c r="D16" s="144"/>
      <c r="E16" s="144"/>
      <c r="F16" s="145"/>
    </row>
    <row r="17" spans="1:6" ht="15.75">
      <c r="A17" s="146"/>
      <c r="C17" s="144"/>
      <c r="D17" s="144"/>
      <c r="E17" s="142"/>
      <c r="F17" s="145"/>
    </row>
    <row r="18" spans="1:6" ht="15.75">
      <c r="A18" s="146"/>
      <c r="C18" s="144"/>
      <c r="D18" s="144"/>
      <c r="E18" s="142"/>
      <c r="F18" s="145"/>
    </row>
    <row r="19" spans="1:6" ht="15.75">
      <c r="A19" s="146"/>
      <c r="C19" s="144"/>
      <c r="D19" s="144"/>
      <c r="E19" s="142"/>
      <c r="F19" s="145"/>
    </row>
    <row r="20" spans="1:6" ht="15.75">
      <c r="A20" s="146"/>
      <c r="C20" s="144"/>
      <c r="D20" s="144"/>
      <c r="E20" s="142"/>
      <c r="F20" s="145"/>
    </row>
    <row r="21" spans="1:6" ht="15.75">
      <c r="A21" s="146"/>
      <c r="C21" s="144"/>
      <c r="D21" s="144"/>
      <c r="E21" s="144"/>
      <c r="F21" s="145"/>
    </row>
    <row r="22" spans="3:6" ht="15.75">
      <c r="C22" s="144"/>
      <c r="D22" s="144"/>
      <c r="E22" s="142"/>
      <c r="F22" s="145"/>
    </row>
    <row r="23" spans="1:6" ht="15.75" hidden="1">
      <c r="A23" s="146"/>
      <c r="C23" s="144"/>
      <c r="D23" s="144"/>
      <c r="E23" s="142"/>
      <c r="F23" s="145"/>
    </row>
    <row r="24" spans="1:6" ht="15.75">
      <c r="A24" s="146"/>
      <c r="C24" s="144"/>
      <c r="D24" s="144"/>
      <c r="E24" s="142"/>
      <c r="F24" s="147"/>
    </row>
    <row r="25" spans="3:6" s="148" customFormat="1" ht="19.5" customHeight="1">
      <c r="C25" s="149"/>
      <c r="D25" s="149"/>
      <c r="E25" s="149"/>
      <c r="F25" s="150"/>
    </row>
    <row r="26" ht="3" customHeight="1"/>
  </sheetData>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42"/>
  <sheetViews>
    <sheetView zoomScale="75" zoomScaleNormal="75" workbookViewId="0" topLeftCell="A1">
      <selection activeCell="A1" sqref="A1:IV16384"/>
    </sheetView>
  </sheetViews>
  <sheetFormatPr defaultColWidth="9.140625" defaultRowHeight="12.75"/>
  <cols>
    <col min="1" max="1" width="31.421875" style="3" customWidth="1"/>
    <col min="2" max="2" width="1.7109375" style="3" customWidth="1"/>
    <col min="3" max="3" width="9.421875" style="4" customWidth="1"/>
    <col min="4" max="4" width="9.28125" style="4" customWidth="1"/>
    <col min="5" max="5" width="8.8515625" style="3" customWidth="1"/>
    <col min="6" max="6" width="8.57421875" style="3" customWidth="1"/>
    <col min="7" max="7" width="0.9921875" style="3" customWidth="1"/>
    <col min="8" max="8" width="7.8515625" style="13" customWidth="1"/>
    <col min="9" max="9" width="7.8515625" style="26" customWidth="1"/>
    <col min="10" max="10" width="7.8515625" style="19" customWidth="1"/>
    <col min="11" max="16384" width="7.8515625" style="3" customWidth="1"/>
  </cols>
  <sheetData>
    <row r="2" spans="1:8" ht="12.75">
      <c r="A2" s="160"/>
      <c r="B2" s="160"/>
      <c r="C2" s="160"/>
      <c r="D2" s="160"/>
      <c r="E2" s="160"/>
      <c r="F2" s="160"/>
      <c r="G2" s="160"/>
      <c r="H2" s="160"/>
    </row>
    <row r="3" spans="1:8" ht="12.75">
      <c r="A3" s="162"/>
      <c r="B3" s="162"/>
      <c r="C3" s="162"/>
      <c r="D3" s="162"/>
      <c r="E3" s="162"/>
      <c r="F3" s="162"/>
      <c r="G3" s="162"/>
      <c r="H3" s="162"/>
    </row>
    <row r="4" spans="1:8" ht="12.75">
      <c r="A4" s="162"/>
      <c r="B4" s="162"/>
      <c r="C4" s="162"/>
      <c r="D4" s="162"/>
      <c r="E4" s="162"/>
      <c r="F4" s="162"/>
      <c r="G4" s="162"/>
      <c r="H4" s="162"/>
    </row>
    <row r="5" spans="1:7" ht="12.75">
      <c r="A5" s="18"/>
      <c r="B5" s="18"/>
      <c r="C5" s="14"/>
      <c r="D5" s="14"/>
      <c r="E5" s="18"/>
      <c r="F5" s="18"/>
      <c r="G5" s="1"/>
    </row>
    <row r="6" spans="1:8" ht="12.75" hidden="1">
      <c r="A6" s="160"/>
      <c r="B6" s="160"/>
      <c r="C6" s="160"/>
      <c r="D6" s="160"/>
      <c r="E6" s="160"/>
      <c r="F6" s="160"/>
      <c r="G6" s="160"/>
      <c r="H6" s="160"/>
    </row>
    <row r="7" spans="1:7" ht="12.75" hidden="1">
      <c r="A7" s="160"/>
      <c r="B7" s="160"/>
      <c r="C7" s="160"/>
      <c r="D7" s="160"/>
      <c r="E7" s="160"/>
      <c r="F7" s="160"/>
      <c r="G7" s="160"/>
    </row>
    <row r="8" spans="1:8" ht="12.75" hidden="1">
      <c r="A8" s="160"/>
      <c r="B8" s="160"/>
      <c r="C8" s="160"/>
      <c r="D8" s="160"/>
      <c r="E8" s="160"/>
      <c r="F8" s="160"/>
      <c r="G8" s="160"/>
      <c r="H8" s="160"/>
    </row>
    <row r="9" spans="1:7" ht="12.75" hidden="1">
      <c r="A9" s="12"/>
      <c r="B9" s="12"/>
      <c r="C9" s="15"/>
      <c r="D9" s="15"/>
      <c r="E9" s="12"/>
      <c r="F9" s="12"/>
      <c r="G9" s="12"/>
    </row>
    <row r="10" spans="1:8" ht="12.75" hidden="1">
      <c r="A10" s="160"/>
      <c r="B10" s="160"/>
      <c r="C10" s="160"/>
      <c r="D10" s="160"/>
      <c r="E10" s="160"/>
      <c r="F10" s="160"/>
      <c r="G10" s="160"/>
      <c r="H10" s="160"/>
    </row>
    <row r="11" ht="24" customHeight="1"/>
    <row r="12" ht="4.5" customHeight="1"/>
    <row r="13" spans="3:6" ht="12.75" customHeight="1">
      <c r="C13" s="16"/>
      <c r="D13" s="16"/>
      <c r="F13" s="2"/>
    </row>
    <row r="14" spans="3:7" ht="12.75" customHeight="1">
      <c r="C14" s="16"/>
      <c r="D14" s="16"/>
      <c r="E14" s="2"/>
      <c r="F14" s="1"/>
      <c r="G14" s="1"/>
    </row>
    <row r="15" spans="3:8" ht="12.75">
      <c r="C15" s="17"/>
      <c r="D15" s="17"/>
      <c r="E15" s="17"/>
      <c r="F15" s="161"/>
      <c r="G15" s="161"/>
      <c r="H15" s="161"/>
    </row>
    <row r="16" spans="3:7" ht="12.75">
      <c r="C16" s="16"/>
      <c r="D16" s="16"/>
      <c r="E16" s="2"/>
      <c r="F16" s="2"/>
      <c r="G16" s="2"/>
    </row>
    <row r="17" spans="3:7" ht="6.75" customHeight="1">
      <c r="C17" s="16"/>
      <c r="D17" s="16"/>
      <c r="E17" s="2"/>
      <c r="F17" s="2"/>
      <c r="G17" s="2"/>
    </row>
    <row r="18" ht="6.75" customHeight="1">
      <c r="G18" s="19"/>
    </row>
    <row r="19" spans="3:10" s="20" customFormat="1" ht="19.5" customHeight="1">
      <c r="C19" s="21"/>
      <c r="D19" s="21"/>
      <c r="E19" s="21"/>
      <c r="F19" s="21"/>
      <c r="G19" s="6"/>
      <c r="H19" s="27"/>
      <c r="I19" s="28"/>
      <c r="J19" s="29"/>
    </row>
    <row r="20" spans="5:10" ht="12.75">
      <c r="E20" s="4"/>
      <c r="F20" s="4"/>
      <c r="G20" s="5"/>
      <c r="H20" s="30"/>
      <c r="J20" s="31"/>
    </row>
    <row r="21" spans="5:10" ht="12.75">
      <c r="E21" s="4"/>
      <c r="F21" s="4"/>
      <c r="G21" s="5"/>
      <c r="H21" s="30"/>
      <c r="J21" s="31"/>
    </row>
    <row r="22" spans="5:10" ht="12.75">
      <c r="E22" s="4"/>
      <c r="F22" s="4"/>
      <c r="G22" s="5"/>
      <c r="H22" s="30"/>
      <c r="J22" s="31"/>
    </row>
    <row r="23" spans="5:10" ht="12.75">
      <c r="E23" s="4"/>
      <c r="F23" s="4"/>
      <c r="G23" s="5"/>
      <c r="H23" s="30"/>
      <c r="J23" s="31"/>
    </row>
    <row r="24" spans="5:10" ht="12.75">
      <c r="E24" s="4"/>
      <c r="F24" s="4"/>
      <c r="G24" s="5"/>
      <c r="H24" s="30"/>
      <c r="J24" s="31"/>
    </row>
    <row r="25" spans="5:10" ht="12.75">
      <c r="E25" s="4"/>
      <c r="F25" s="4"/>
      <c r="G25" s="5"/>
      <c r="H25" s="30"/>
      <c r="J25" s="31"/>
    </row>
    <row r="26" spans="5:10" ht="12.75">
      <c r="E26" s="4"/>
      <c r="F26" s="4"/>
      <c r="G26" s="5"/>
      <c r="H26" s="30"/>
      <c r="J26" s="31"/>
    </row>
    <row r="27" spans="3:10" s="20" customFormat="1" ht="12.75" customHeight="1">
      <c r="C27" s="21"/>
      <c r="D27" s="21"/>
      <c r="E27" s="21"/>
      <c r="F27" s="4"/>
      <c r="G27" s="5"/>
      <c r="H27" s="30"/>
      <c r="I27" s="28"/>
      <c r="J27" s="31"/>
    </row>
    <row r="28" spans="5:10" ht="12.75">
      <c r="E28" s="4"/>
      <c r="F28" s="4"/>
      <c r="G28" s="5"/>
      <c r="H28" s="30"/>
      <c r="J28" s="31"/>
    </row>
    <row r="29" spans="3:10" s="20" customFormat="1" ht="12.75" customHeight="1">
      <c r="C29" s="21"/>
      <c r="D29" s="21"/>
      <c r="E29" s="21"/>
      <c r="F29" s="4"/>
      <c r="G29" s="5"/>
      <c r="H29" s="30"/>
      <c r="I29" s="28"/>
      <c r="J29" s="31"/>
    </row>
    <row r="30" spans="5:10" ht="12.75">
      <c r="E30" s="4"/>
      <c r="F30" s="4"/>
      <c r="G30" s="5"/>
      <c r="H30" s="30"/>
      <c r="J30" s="31"/>
    </row>
    <row r="31" spans="3:10" s="20" customFormat="1" ht="12.75">
      <c r="C31" s="21"/>
      <c r="D31" s="21"/>
      <c r="E31" s="21"/>
      <c r="F31" s="21"/>
      <c r="G31" s="6"/>
      <c r="H31" s="27"/>
      <c r="I31" s="28"/>
      <c r="J31" s="29"/>
    </row>
    <row r="32" spans="3:10" s="20" customFormat="1" ht="19.5" customHeight="1" hidden="1">
      <c r="C32" s="21"/>
      <c r="D32" s="21"/>
      <c r="E32" s="21"/>
      <c r="F32" s="21"/>
      <c r="G32" s="6"/>
      <c r="H32" s="27"/>
      <c r="I32" s="28"/>
      <c r="J32" s="29"/>
    </row>
    <row r="33" spans="5:8" ht="12.75" hidden="1">
      <c r="E33" s="4"/>
      <c r="F33" s="4"/>
      <c r="G33" s="5"/>
      <c r="H33" s="30"/>
    </row>
    <row r="34" spans="1:8" ht="12.75" hidden="1">
      <c r="A34" s="22"/>
      <c r="E34" s="4"/>
      <c r="F34" s="21"/>
      <c r="G34" s="5"/>
      <c r="H34" s="30"/>
    </row>
    <row r="35" spans="1:8" ht="12.75">
      <c r="A35" s="22"/>
      <c r="E35" s="4"/>
      <c r="F35" s="21"/>
      <c r="G35" s="7"/>
      <c r="H35" s="30"/>
    </row>
    <row r="36" spans="3:10" s="23" customFormat="1" ht="19.5" customHeight="1">
      <c r="C36" s="24"/>
      <c r="D36" s="24"/>
      <c r="E36" s="24"/>
      <c r="F36" s="24"/>
      <c r="G36" s="25"/>
      <c r="H36" s="32"/>
      <c r="I36" s="33"/>
      <c r="J36" s="34"/>
    </row>
    <row r="37" ht="3" customHeight="1"/>
    <row r="39" spans="3:10" s="1" customFormat="1" ht="12.75">
      <c r="C39" s="35"/>
      <c r="D39" s="35"/>
      <c r="E39" s="35"/>
      <c r="H39" s="13"/>
      <c r="I39" s="16"/>
      <c r="J39" s="2"/>
    </row>
    <row r="40" spans="3:10" s="1" customFormat="1" ht="12.75">
      <c r="C40" s="35"/>
      <c r="D40" s="35"/>
      <c r="E40" s="35"/>
      <c r="H40" s="13"/>
      <c r="I40" s="16"/>
      <c r="J40" s="2"/>
    </row>
    <row r="41" spans="3:10" s="1" customFormat="1" ht="12.75">
      <c r="C41" s="36"/>
      <c r="D41" s="36"/>
      <c r="E41" s="36"/>
      <c r="H41" s="13"/>
      <c r="I41" s="16"/>
      <c r="J41" s="2"/>
    </row>
    <row r="42" spans="3:10" s="1" customFormat="1" ht="12.75">
      <c r="C42" s="36"/>
      <c r="D42" s="36"/>
      <c r="E42" s="36"/>
      <c r="H42" s="13"/>
      <c r="I42" s="16"/>
      <c r="J42" s="2"/>
    </row>
  </sheetData>
  <mergeCells count="8">
    <mergeCell ref="A2:H2"/>
    <mergeCell ref="A3:H3"/>
    <mergeCell ref="A4:H4"/>
    <mergeCell ref="A6:H6"/>
    <mergeCell ref="A7:G7"/>
    <mergeCell ref="F15:H15"/>
    <mergeCell ref="A8:H8"/>
    <mergeCell ref="A10:H10"/>
  </mergeCells>
  <printOptions/>
  <pageMargins left="0.7480314960629921" right="0.3937007874015748" top="0.984251968503937" bottom="0.3937007874015748" header="0.1968503937007874" footer="0.1968503937007874"/>
  <pageSetup fitToHeight="1" fitToWidth="1" orientation="portrait" paperSize="9" r:id="rId2"/>
  <drawing r:id="rId1"/>
</worksheet>
</file>

<file path=xl/worksheets/sheet6.xml><?xml version="1.0" encoding="utf-8"?>
<worksheet xmlns="http://schemas.openxmlformats.org/spreadsheetml/2006/main" xmlns:r="http://schemas.openxmlformats.org/officeDocument/2006/relationships">
  <dimension ref="A1:G201"/>
  <sheetViews>
    <sheetView zoomScale="75" zoomScaleNormal="75" workbookViewId="0" topLeftCell="A1">
      <selection activeCell="A1" sqref="A1:IV16384"/>
    </sheetView>
  </sheetViews>
  <sheetFormatPr defaultColWidth="8.28125" defaultRowHeight="12.75"/>
  <cols>
    <col min="1" max="1" width="1.7109375" style="38" customWidth="1"/>
    <col min="2" max="2" width="5.140625" style="39" customWidth="1"/>
    <col min="3" max="3" width="40.57421875" style="38" customWidth="1"/>
    <col min="4" max="5" width="11.28125" style="43" customWidth="1"/>
    <col min="6" max="7" width="8.00390625" style="38" customWidth="1"/>
    <col min="8" max="8" width="9.00390625" style="38" customWidth="1"/>
    <col min="9" max="16384" width="8.28125" style="38" customWidth="1"/>
  </cols>
  <sheetData>
    <row r="1" spans="1:5" s="37" customFormat="1" ht="13.5" customHeight="1">
      <c r="A1" s="163"/>
      <c r="B1" s="163"/>
      <c r="C1" s="163"/>
      <c r="D1" s="163"/>
      <c r="E1" s="163"/>
    </row>
    <row r="2" spans="1:5" s="37" customFormat="1" ht="13.5" customHeight="1">
      <c r="A2" s="163"/>
      <c r="B2" s="163"/>
      <c r="C2" s="163"/>
      <c r="D2" s="163"/>
      <c r="E2" s="163"/>
    </row>
    <row r="3" spans="1:5" s="37" customFormat="1" ht="13.5" customHeight="1">
      <c r="A3" s="163"/>
      <c r="B3" s="163"/>
      <c r="C3" s="163"/>
      <c r="D3" s="163"/>
      <c r="E3" s="163"/>
    </row>
    <row r="4" spans="1:5" s="37" customFormat="1" ht="13.5" customHeight="1">
      <c r="A4" s="163"/>
      <c r="B4" s="163"/>
      <c r="C4" s="163"/>
      <c r="D4" s="163"/>
      <c r="E4" s="163"/>
    </row>
    <row r="5" spans="3:5" ht="13.5" customHeight="1">
      <c r="C5" s="40"/>
      <c r="D5" s="41"/>
      <c r="E5" s="41"/>
    </row>
    <row r="6" ht="13.5" customHeight="1">
      <c r="A6" s="42"/>
    </row>
    <row r="7" ht="13.5" customHeight="1">
      <c r="C7" s="42"/>
    </row>
    <row r="8" ht="13.5" customHeight="1"/>
    <row r="9" spans="4:5" ht="13.5" customHeight="1">
      <c r="D9" s="44"/>
      <c r="E9" s="44"/>
    </row>
    <row r="10" spans="4:5" ht="13.5" customHeight="1">
      <c r="D10" s="45"/>
      <c r="E10" s="45"/>
    </row>
    <row r="11" spans="4:5" ht="13.5" customHeight="1">
      <c r="D11" s="46"/>
      <c r="E11" s="46"/>
    </row>
    <row r="12" ht="13.5" customHeight="1"/>
    <row r="13" spans="2:5" ht="13.5" customHeight="1">
      <c r="B13" s="42"/>
      <c r="C13" s="42"/>
      <c r="D13" s="47"/>
      <c r="E13" s="47"/>
    </row>
    <row r="14" spans="4:5" ht="13.5" customHeight="1">
      <c r="D14" s="47"/>
      <c r="E14" s="47"/>
    </row>
    <row r="15" spans="2:5" ht="13.5" customHeight="1">
      <c r="B15" s="42"/>
      <c r="C15" s="42"/>
      <c r="D15" s="47"/>
      <c r="E15" s="47"/>
    </row>
    <row r="16" spans="4:5" ht="13.5" customHeight="1">
      <c r="D16" s="46"/>
      <c r="E16" s="46"/>
    </row>
    <row r="17" spans="2:5" ht="13.5" customHeight="1">
      <c r="B17" s="42"/>
      <c r="C17" s="42"/>
      <c r="D17" s="47"/>
      <c r="E17" s="47"/>
    </row>
    <row r="18" spans="3:5" ht="13.5" customHeight="1">
      <c r="C18" s="42"/>
      <c r="D18" s="47"/>
      <c r="E18" s="47"/>
    </row>
    <row r="19" spans="4:5" ht="13.5" customHeight="1">
      <c r="D19" s="47"/>
      <c r="E19" s="47"/>
    </row>
    <row r="20" spans="2:5" ht="13.5" customHeight="1">
      <c r="B20" s="42"/>
      <c r="C20" s="42"/>
      <c r="D20" s="47"/>
      <c r="E20" s="47"/>
    </row>
    <row r="21" spans="4:5" ht="13.5" customHeight="1">
      <c r="D21" s="47"/>
      <c r="E21" s="47"/>
    </row>
    <row r="22" spans="4:5" ht="13.5" customHeight="1">
      <c r="D22" s="47"/>
      <c r="E22" s="47"/>
    </row>
    <row r="23" spans="2:5" ht="13.5" customHeight="1">
      <c r="B23" s="42"/>
      <c r="C23" s="42"/>
      <c r="D23" s="47"/>
      <c r="E23" s="47"/>
    </row>
    <row r="24" spans="4:5" ht="13.5" customHeight="1">
      <c r="D24" s="47"/>
      <c r="E24" s="47"/>
    </row>
    <row r="25" spans="2:3" ht="13.5" customHeight="1">
      <c r="B25" s="42"/>
      <c r="C25" s="42"/>
    </row>
    <row r="26" spans="2:5" ht="13.5" customHeight="1">
      <c r="B26" s="42"/>
      <c r="C26" s="42"/>
      <c r="D26" s="47"/>
      <c r="E26" s="47"/>
    </row>
    <row r="27" spans="2:5" ht="13.5" customHeight="1">
      <c r="B27" s="42"/>
      <c r="C27" s="42"/>
      <c r="D27" s="47"/>
      <c r="E27" s="47"/>
    </row>
    <row r="28" spans="4:5" ht="13.5" customHeight="1">
      <c r="D28" s="47"/>
      <c r="E28" s="47"/>
    </row>
    <row r="29" spans="2:7" s="51" customFormat="1" ht="19.5" customHeight="1">
      <c r="B29" s="48"/>
      <c r="C29" s="48"/>
      <c r="D29" s="49"/>
      <c r="E29" s="50"/>
      <c r="F29" s="38"/>
      <c r="G29" s="38"/>
    </row>
    <row r="30" spans="4:5" ht="13.5" customHeight="1">
      <c r="D30" s="47"/>
      <c r="E30" s="47"/>
    </row>
    <row r="31" spans="2:5" ht="13.5" customHeight="1">
      <c r="B31" s="42"/>
      <c r="C31" s="42"/>
      <c r="D31" s="47"/>
      <c r="E31" s="47"/>
    </row>
    <row r="32" spans="4:5" ht="13.5" customHeight="1">
      <c r="D32" s="46"/>
      <c r="E32" s="46"/>
    </row>
    <row r="33" spans="2:4" ht="13.5" customHeight="1">
      <c r="B33" s="52"/>
      <c r="D33" s="47"/>
    </row>
    <row r="34" spans="2:4" ht="13.5" customHeight="1">
      <c r="B34" s="52"/>
      <c r="D34" s="47"/>
    </row>
    <row r="35" spans="2:5" ht="13.5" customHeight="1">
      <c r="B35" s="42"/>
      <c r="C35" s="42"/>
      <c r="D35" s="47"/>
      <c r="E35" s="47"/>
    </row>
    <row r="36" spans="2:5" ht="13.5" customHeight="1">
      <c r="B36" s="53"/>
      <c r="C36" s="42"/>
      <c r="D36" s="47"/>
      <c r="E36" s="47"/>
    </row>
    <row r="37" spans="2:5" ht="13.5" customHeight="1">
      <c r="B37" s="42"/>
      <c r="C37" s="42"/>
      <c r="D37" s="47"/>
      <c r="E37" s="47"/>
    </row>
    <row r="38" spans="2:5" ht="13.5" customHeight="1">
      <c r="B38" s="42"/>
      <c r="C38" s="42"/>
      <c r="D38" s="47"/>
      <c r="E38" s="47"/>
    </row>
    <row r="39" spans="2:5" ht="13.5" customHeight="1">
      <c r="B39" s="42"/>
      <c r="C39" s="42"/>
      <c r="D39" s="47"/>
      <c r="E39" s="47"/>
    </row>
    <row r="40" spans="2:5" ht="13.5" customHeight="1">
      <c r="B40" s="42"/>
      <c r="C40" s="42"/>
      <c r="D40" s="47"/>
      <c r="E40" s="47"/>
    </row>
    <row r="41" spans="2:5" ht="13.5" customHeight="1">
      <c r="B41" s="42"/>
      <c r="C41" s="42"/>
      <c r="D41" s="47"/>
      <c r="E41" s="47"/>
    </row>
    <row r="42" spans="4:5" ht="13.5" customHeight="1">
      <c r="D42" s="46"/>
      <c r="E42" s="46"/>
    </row>
    <row r="44" spans="4:5" ht="13.5" customHeight="1">
      <c r="D44" s="38"/>
      <c r="E44" s="38"/>
    </row>
    <row r="45" spans="4:5" ht="13.5" customHeight="1">
      <c r="D45" s="38"/>
      <c r="E45" s="38"/>
    </row>
    <row r="46" spans="4:5" ht="13.5" customHeight="1">
      <c r="D46" s="38"/>
      <c r="E46" s="38"/>
    </row>
    <row r="47" spans="4:5" ht="13.5" customHeight="1">
      <c r="D47" s="38"/>
      <c r="E47" s="38"/>
    </row>
    <row r="48" spans="4:5" ht="13.5" customHeight="1">
      <c r="D48" s="38"/>
      <c r="E48" s="38"/>
    </row>
    <row r="49" spans="4:5" ht="13.5" customHeight="1">
      <c r="D49" s="38"/>
      <c r="E49" s="38"/>
    </row>
    <row r="50" spans="4:5" ht="13.5" customHeight="1">
      <c r="D50" s="38"/>
      <c r="E50" s="38"/>
    </row>
    <row r="51" spans="4:5" ht="13.5" customHeight="1">
      <c r="D51" s="38"/>
      <c r="E51" s="38"/>
    </row>
    <row r="52" spans="4:5" ht="13.5" customHeight="1">
      <c r="D52" s="38"/>
      <c r="E52" s="38"/>
    </row>
    <row r="53" spans="4:5" ht="13.5" customHeight="1">
      <c r="D53" s="38"/>
      <c r="E53" s="38"/>
    </row>
    <row r="54" spans="4:5" ht="13.5" customHeight="1">
      <c r="D54" s="38"/>
      <c r="E54" s="38"/>
    </row>
    <row r="55" spans="4:5" ht="13.5" customHeight="1">
      <c r="D55" s="38"/>
      <c r="E55" s="38"/>
    </row>
    <row r="56" spans="4:5" ht="13.5" customHeight="1">
      <c r="D56" s="38"/>
      <c r="E56" s="38"/>
    </row>
    <row r="57" spans="4:5" ht="13.5" customHeight="1">
      <c r="D57" s="38"/>
      <c r="E57" s="38"/>
    </row>
    <row r="58" spans="4:5" ht="13.5" customHeight="1">
      <c r="D58" s="38"/>
      <c r="E58" s="38"/>
    </row>
    <row r="59" spans="4:5" ht="13.5" customHeight="1">
      <c r="D59" s="38"/>
      <c r="E59" s="38"/>
    </row>
    <row r="60" spans="4:5" ht="13.5" customHeight="1">
      <c r="D60" s="38"/>
      <c r="E60" s="38"/>
    </row>
    <row r="61" spans="4:5" ht="13.5" customHeight="1">
      <c r="D61" s="38"/>
      <c r="E61" s="38"/>
    </row>
    <row r="62" spans="4:5" ht="13.5" customHeight="1">
      <c r="D62" s="38"/>
      <c r="E62" s="38"/>
    </row>
    <row r="63" spans="4:5" ht="13.5" customHeight="1">
      <c r="D63" s="38"/>
      <c r="E63" s="38"/>
    </row>
    <row r="64" spans="4:5" ht="13.5" customHeight="1">
      <c r="D64" s="38"/>
      <c r="E64" s="38"/>
    </row>
    <row r="65" spans="4:5" ht="13.5" customHeight="1">
      <c r="D65" s="38"/>
      <c r="E65" s="38"/>
    </row>
    <row r="66" spans="4:5" ht="13.5" customHeight="1">
      <c r="D66" s="38"/>
      <c r="E66" s="38"/>
    </row>
    <row r="67" spans="4:5" ht="6" customHeight="1">
      <c r="D67" s="38"/>
      <c r="E67" s="38"/>
    </row>
    <row r="68" spans="4:5" ht="13.5" customHeight="1">
      <c r="D68" s="38"/>
      <c r="E68" s="38"/>
    </row>
    <row r="69" spans="4:5" ht="13.5" customHeight="1">
      <c r="D69" s="38"/>
      <c r="E69" s="38"/>
    </row>
    <row r="70" spans="4:5" ht="13.5" customHeight="1">
      <c r="D70" s="38"/>
      <c r="E70" s="38"/>
    </row>
    <row r="71" spans="4:5" ht="13.5" customHeight="1">
      <c r="D71" s="38"/>
      <c r="E71" s="38"/>
    </row>
    <row r="72" spans="4:5" ht="13.5" customHeight="1">
      <c r="D72" s="38"/>
      <c r="E72" s="38"/>
    </row>
    <row r="73" spans="4:5" ht="13.5" customHeight="1">
      <c r="D73" s="38"/>
      <c r="E73" s="38"/>
    </row>
    <row r="74" spans="4:5" ht="7.5" customHeight="1">
      <c r="D74" s="38"/>
      <c r="E74" s="38"/>
    </row>
    <row r="75" spans="4:5" ht="13.5" customHeight="1">
      <c r="D75" s="38"/>
      <c r="E75" s="38"/>
    </row>
    <row r="76" spans="4:5" ht="13.5" customHeight="1">
      <c r="D76" s="38"/>
      <c r="E76" s="38"/>
    </row>
    <row r="77" spans="4:5" ht="13.5" customHeight="1">
      <c r="D77" s="38"/>
      <c r="E77" s="38"/>
    </row>
    <row r="78" spans="4:5" ht="13.5" customHeight="1">
      <c r="D78" s="38"/>
      <c r="E78" s="38"/>
    </row>
    <row r="79" spans="4:5" ht="9" customHeight="1">
      <c r="D79" s="38"/>
      <c r="E79" s="38"/>
    </row>
    <row r="80" spans="4:5" ht="13.5" customHeight="1">
      <c r="D80" s="38"/>
      <c r="E80" s="38"/>
    </row>
    <row r="81" spans="4:5" ht="13.5" customHeight="1">
      <c r="D81" s="38"/>
      <c r="E81" s="38"/>
    </row>
    <row r="82" spans="4:5" ht="13.5" customHeight="1">
      <c r="D82" s="38"/>
      <c r="E82" s="38"/>
    </row>
    <row r="83" spans="4:5" ht="13.5" customHeight="1">
      <c r="D83" s="38"/>
      <c r="E83" s="38"/>
    </row>
    <row r="84" spans="4:5" ht="13.5" customHeight="1">
      <c r="D84" s="38"/>
      <c r="E84" s="38"/>
    </row>
    <row r="85" spans="4:5" ht="13.5" customHeight="1">
      <c r="D85" s="38"/>
      <c r="E85" s="38"/>
    </row>
    <row r="86" spans="4:5" ht="13.5" customHeight="1">
      <c r="D86" s="38"/>
      <c r="E86" s="38"/>
    </row>
    <row r="87" spans="4:5" ht="13.5" customHeight="1">
      <c r="D87" s="38"/>
      <c r="E87" s="38"/>
    </row>
    <row r="88" spans="4:5" ht="13.5" customHeight="1">
      <c r="D88" s="38"/>
      <c r="E88" s="38"/>
    </row>
    <row r="89" spans="4:5" ht="13.5" customHeight="1">
      <c r="D89" s="38"/>
      <c r="E89" s="38"/>
    </row>
    <row r="90" spans="4:5" ht="13.5" customHeight="1">
      <c r="D90" s="38"/>
      <c r="E90" s="38"/>
    </row>
    <row r="91" spans="4:5" ht="13.5" customHeight="1">
      <c r="D91" s="38"/>
      <c r="E91" s="38"/>
    </row>
    <row r="92" spans="4:5" ht="13.5" customHeight="1">
      <c r="D92" s="38"/>
      <c r="E92" s="38"/>
    </row>
    <row r="93" spans="4:5" ht="13.5" customHeight="1">
      <c r="D93" s="38"/>
      <c r="E93" s="38"/>
    </row>
    <row r="94" spans="4:5" ht="13.5" customHeight="1">
      <c r="D94" s="38"/>
      <c r="E94" s="38"/>
    </row>
    <row r="95" spans="4:5" ht="13.5" customHeight="1">
      <c r="D95" s="38"/>
      <c r="E95" s="38"/>
    </row>
    <row r="96" spans="4:5" ht="13.5" customHeight="1">
      <c r="D96" s="38"/>
      <c r="E96" s="38"/>
    </row>
    <row r="97" spans="4:5" ht="13.5" customHeight="1">
      <c r="D97" s="38"/>
      <c r="E97" s="38"/>
    </row>
    <row r="98" spans="4:5" ht="13.5" customHeight="1">
      <c r="D98" s="38"/>
      <c r="E98" s="38"/>
    </row>
    <row r="99" spans="4:5" ht="13.5" customHeight="1">
      <c r="D99" s="38"/>
      <c r="E99" s="38"/>
    </row>
    <row r="100" spans="4:5" ht="13.5" customHeight="1">
      <c r="D100" s="38"/>
      <c r="E100" s="38"/>
    </row>
    <row r="101" spans="4:5" ht="13.5" customHeight="1">
      <c r="D101" s="38"/>
      <c r="E101" s="38"/>
    </row>
    <row r="102" spans="4:5" ht="13.5" customHeight="1">
      <c r="D102" s="38"/>
      <c r="E102" s="38"/>
    </row>
    <row r="103" spans="4:5" ht="13.5" customHeight="1">
      <c r="D103" s="38"/>
      <c r="E103" s="38"/>
    </row>
    <row r="104" spans="4:5" ht="13.5" customHeight="1">
      <c r="D104" s="38"/>
      <c r="E104" s="38"/>
    </row>
    <row r="105" spans="4:5" ht="13.5" customHeight="1">
      <c r="D105" s="38"/>
      <c r="E105" s="38"/>
    </row>
    <row r="106" spans="4:5" ht="13.5" customHeight="1">
      <c r="D106" s="38"/>
      <c r="E106" s="38"/>
    </row>
    <row r="107" spans="4:5" ht="13.5" customHeight="1">
      <c r="D107" s="38"/>
      <c r="E107" s="38"/>
    </row>
    <row r="108" spans="4:5" ht="13.5" customHeight="1">
      <c r="D108" s="38"/>
      <c r="E108" s="38"/>
    </row>
    <row r="109" spans="4:5" ht="13.5" customHeight="1">
      <c r="D109" s="38"/>
      <c r="E109" s="38"/>
    </row>
    <row r="110" spans="4:5" ht="13.5" customHeight="1">
      <c r="D110" s="38"/>
      <c r="E110" s="38"/>
    </row>
    <row r="111" spans="4:5" ht="13.5" customHeight="1">
      <c r="D111" s="38"/>
      <c r="E111" s="38"/>
    </row>
    <row r="112" spans="4:5" ht="13.5" customHeight="1">
      <c r="D112" s="38"/>
      <c r="E112" s="38"/>
    </row>
    <row r="113" spans="4:5" ht="13.5" customHeight="1">
      <c r="D113" s="38"/>
      <c r="E113" s="38"/>
    </row>
    <row r="114" spans="4:5" ht="13.5" customHeight="1">
      <c r="D114" s="38"/>
      <c r="E114" s="38"/>
    </row>
    <row r="115" spans="4:5" ht="13.5" customHeight="1">
      <c r="D115" s="38"/>
      <c r="E115" s="38"/>
    </row>
    <row r="116" spans="4:5" ht="13.5" customHeight="1">
      <c r="D116" s="38"/>
      <c r="E116" s="38"/>
    </row>
    <row r="117" spans="4:5" ht="13.5" customHeight="1">
      <c r="D117" s="38"/>
      <c r="E117" s="38"/>
    </row>
    <row r="118" spans="4:5" ht="13.5" customHeight="1">
      <c r="D118" s="38"/>
      <c r="E118" s="38"/>
    </row>
    <row r="119" spans="4:5" ht="13.5" customHeight="1">
      <c r="D119" s="38"/>
      <c r="E119" s="38"/>
    </row>
    <row r="120" spans="4:5" ht="13.5" customHeight="1">
      <c r="D120" s="38"/>
      <c r="E120" s="38"/>
    </row>
    <row r="121" spans="4:5" ht="13.5" customHeight="1">
      <c r="D121" s="38"/>
      <c r="E121" s="38"/>
    </row>
    <row r="122" spans="4:5" ht="13.5" customHeight="1">
      <c r="D122" s="38"/>
      <c r="E122" s="38"/>
    </row>
    <row r="123" spans="4:5" ht="13.5" customHeight="1">
      <c r="D123" s="38"/>
      <c r="E123" s="38"/>
    </row>
    <row r="124" spans="4:5" ht="13.5" customHeight="1">
      <c r="D124" s="38"/>
      <c r="E124" s="38"/>
    </row>
    <row r="125" spans="4:5" ht="13.5" customHeight="1">
      <c r="D125" s="38"/>
      <c r="E125" s="38"/>
    </row>
    <row r="126" spans="4:5" ht="13.5" customHeight="1">
      <c r="D126" s="38"/>
      <c r="E126" s="38"/>
    </row>
    <row r="127" spans="4:5" ht="13.5" customHeight="1">
      <c r="D127" s="38"/>
      <c r="E127" s="38"/>
    </row>
    <row r="128" spans="4:5" ht="13.5" customHeight="1">
      <c r="D128" s="38"/>
      <c r="E128" s="38"/>
    </row>
    <row r="129" spans="4:5" ht="13.5" customHeight="1">
      <c r="D129" s="38"/>
      <c r="E129" s="38"/>
    </row>
    <row r="130" spans="4:5" ht="13.5" customHeight="1">
      <c r="D130" s="38"/>
      <c r="E130" s="38"/>
    </row>
    <row r="131" spans="4:5" ht="13.5" customHeight="1">
      <c r="D131" s="38"/>
      <c r="E131" s="38"/>
    </row>
    <row r="132" spans="4:5" ht="13.5" customHeight="1">
      <c r="D132" s="38"/>
      <c r="E132" s="38"/>
    </row>
    <row r="133" spans="4:5" ht="13.5" customHeight="1">
      <c r="D133" s="38"/>
      <c r="E133" s="38"/>
    </row>
    <row r="134" spans="4:5" ht="13.5" customHeight="1">
      <c r="D134" s="38"/>
      <c r="E134" s="38"/>
    </row>
    <row r="135" spans="4:5" ht="13.5" customHeight="1">
      <c r="D135" s="38"/>
      <c r="E135" s="38"/>
    </row>
    <row r="136" spans="4:5" ht="13.5" customHeight="1">
      <c r="D136" s="38"/>
      <c r="E136" s="38"/>
    </row>
    <row r="137" spans="4:5" ht="15.75">
      <c r="D137" s="38"/>
      <c r="E137" s="38"/>
    </row>
    <row r="138" spans="4:5" ht="13.5" customHeight="1">
      <c r="D138" s="38"/>
      <c r="E138" s="38"/>
    </row>
    <row r="139" spans="4:5" ht="13.5" customHeight="1">
      <c r="D139" s="38"/>
      <c r="E139" s="38"/>
    </row>
    <row r="140" spans="4:5" ht="13.5" customHeight="1">
      <c r="D140" s="38"/>
      <c r="E140" s="38"/>
    </row>
    <row r="141" spans="4:5" ht="13.5" customHeight="1">
      <c r="D141" s="38"/>
      <c r="E141" s="38"/>
    </row>
    <row r="142" spans="4:5" ht="13.5" customHeight="1">
      <c r="D142" s="38"/>
      <c r="E142" s="38"/>
    </row>
    <row r="143" spans="4:5" ht="13.5" customHeight="1">
      <c r="D143" s="38"/>
      <c r="E143" s="38"/>
    </row>
    <row r="144" spans="4:5" ht="13.5" customHeight="1">
      <c r="D144" s="38"/>
      <c r="E144" s="38"/>
    </row>
    <row r="145" spans="4:5" ht="13.5" customHeight="1">
      <c r="D145" s="38"/>
      <c r="E145" s="38"/>
    </row>
    <row r="146" spans="4:5" ht="13.5" customHeight="1">
      <c r="D146" s="38"/>
      <c r="E146" s="38"/>
    </row>
    <row r="147" spans="4:5" ht="13.5" customHeight="1">
      <c r="D147" s="38"/>
      <c r="E147" s="38"/>
    </row>
    <row r="148" ht="13.5" customHeight="1">
      <c r="C148" s="42"/>
    </row>
    <row r="149" ht="13.5" customHeight="1">
      <c r="C149" s="42"/>
    </row>
    <row r="150" ht="13.5" customHeight="1"/>
    <row r="151" ht="13.5" customHeight="1">
      <c r="C151" s="42"/>
    </row>
    <row r="152" ht="13.5" customHeight="1"/>
    <row r="157" ht="13.5" customHeight="1"/>
    <row r="158" ht="13.5" customHeight="1"/>
    <row r="159" ht="13.5" customHeight="1">
      <c r="C159" s="52"/>
    </row>
    <row r="160" ht="13.5" customHeight="1"/>
    <row r="161" ht="13.5" customHeight="1"/>
    <row r="162" ht="13.5" customHeight="1"/>
    <row r="163" ht="13.5" customHeight="1"/>
    <row r="164" ht="13.5" customHeight="1">
      <c r="C164" s="52"/>
    </row>
    <row r="165" ht="13.5" customHeight="1">
      <c r="C165" s="52"/>
    </row>
    <row r="166" ht="13.5" customHeight="1">
      <c r="C166" s="52"/>
    </row>
    <row r="167" ht="13.5" customHeight="1"/>
    <row r="168" ht="13.5" customHeight="1"/>
    <row r="169" ht="13.5" customHeight="1"/>
    <row r="170" ht="13.5" customHeight="1"/>
    <row r="171" spans="3:5" ht="13.5" customHeight="1">
      <c r="C171" s="42"/>
      <c r="E171" s="47"/>
    </row>
    <row r="172" ht="13.5" customHeight="1"/>
    <row r="201" ht="15.75">
      <c r="E201" s="47"/>
    </row>
  </sheetData>
  <mergeCells count="4">
    <mergeCell ref="A1:E1"/>
    <mergeCell ref="A2:E2"/>
    <mergeCell ref="A3:E3"/>
    <mergeCell ref="A4:E4"/>
  </mergeCells>
  <printOptions/>
  <pageMargins left="0.7480314960629921" right="0.3937007874015748" top="0.984251968503937" bottom="0.3937007874015748" header="0.1968503937007874" footer="0.1968503937007874"/>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A1" sqref="A1:IV16384"/>
    </sheetView>
  </sheetViews>
  <sheetFormatPr defaultColWidth="9.140625" defaultRowHeight="12.75"/>
  <cols>
    <col min="1" max="1" width="23.00390625" style="8" customWidth="1"/>
    <col min="2" max="2" width="10.7109375" style="9" customWidth="1"/>
    <col min="3" max="4" width="10.7109375" style="10" customWidth="1"/>
    <col min="5" max="7" width="10.7109375" style="11" customWidth="1"/>
    <col min="8" max="16384" width="7.8515625" style="8" customWidth="1"/>
  </cols>
  <sheetData>
    <row r="1" spans="1:2" ht="12.75">
      <c r="A1" s="54"/>
      <c r="B1" s="55"/>
    </row>
    <row r="2" spans="3:4" ht="12.75">
      <c r="C2" s="56"/>
      <c r="D2" s="56"/>
    </row>
    <row r="3" spans="3:4" ht="12.75">
      <c r="C3" s="56"/>
      <c r="D3" s="56"/>
    </row>
    <row r="4" spans="3:4" ht="12.75">
      <c r="C4" s="56"/>
      <c r="D4" s="56"/>
    </row>
    <row r="5" spans="1:2" ht="12.75">
      <c r="A5" s="54"/>
      <c r="B5" s="55"/>
    </row>
    <row r="6" spans="2:4" ht="12.75">
      <c r="B6" s="57"/>
      <c r="C6" s="56"/>
      <c r="D6" s="56"/>
    </row>
    <row r="7" ht="12.75">
      <c r="E7" s="9"/>
    </row>
    <row r="8" ht="12.75">
      <c r="E8" s="9"/>
    </row>
    <row r="9" ht="12.75">
      <c r="E9" s="9"/>
    </row>
    <row r="10" ht="12.75">
      <c r="E10" s="9"/>
    </row>
    <row r="11" ht="12.75">
      <c r="E11" s="9"/>
    </row>
    <row r="12" ht="12.75">
      <c r="E12" s="9"/>
    </row>
    <row r="13" ht="12.75">
      <c r="E13" s="9"/>
    </row>
    <row r="14" ht="12.75">
      <c r="E14" s="9"/>
    </row>
    <row r="15" ht="12.75">
      <c r="E15" s="9"/>
    </row>
    <row r="16" ht="12.75">
      <c r="E16" s="9"/>
    </row>
    <row r="17" ht="12.75">
      <c r="E17" s="9"/>
    </row>
    <row r="18" ht="12.75">
      <c r="E18" s="9"/>
    </row>
    <row r="19" ht="12.75">
      <c r="E19" s="9"/>
    </row>
    <row r="20" ht="12.75">
      <c r="E20" s="9"/>
    </row>
    <row r="21" ht="12.75">
      <c r="E21" s="9"/>
    </row>
    <row r="22" spans="2:5" ht="12.75">
      <c r="B22" s="58"/>
      <c r="C22" s="59"/>
      <c r="D22" s="59"/>
      <c r="E22" s="58"/>
    </row>
    <row r="23" ht="12.75">
      <c r="E23" s="9"/>
    </row>
    <row r="26" spans="1:2" ht="12.75">
      <c r="A26" s="60"/>
      <c r="B26" s="57"/>
    </row>
  </sheetData>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MUHLBBAH  ENG  [M]  BHD</cp:lastModifiedBy>
  <cp:lastPrinted>2000-05-30T09:26:53Z</cp:lastPrinted>
  <dcterms:created xsi:type="dcterms:W3CDTF">1999-06-30T09:07:43Z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